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05" windowHeight="11775" activeTab="3"/>
  </bookViews>
  <sheets>
    <sheet name="soupiska" sheetId="1" r:id="rId1"/>
    <sheet name="grafy - body" sheetId="2" r:id="rId2"/>
    <sheet name="grafy - šestky" sheetId="3" r:id="rId3"/>
    <sheet name="tabulky celkem - 10 let" sheetId="4" r:id="rId4"/>
    <sheet name="2011-2" sheetId="5" r:id="rId5"/>
    <sheet name="2010-1" sheetId="6" r:id="rId6"/>
    <sheet name="2009-10" sheetId="7" r:id="rId7"/>
    <sheet name="2008-9" sheetId="8" r:id="rId8"/>
    <sheet name="2007-8" sheetId="9" r:id="rId9"/>
  </sheets>
  <externalReferences>
    <externalReference r:id="rId13"/>
  </externalReferences>
  <definedNames>
    <definedName name="a">#REF!</definedName>
    <definedName name="Oblast_tisku_MI_15">#REF!</definedName>
    <definedName name="Oblast_tisku_MI_16">#REF!</definedName>
    <definedName name="Oblast_tisku_MI_17">#REF!</definedName>
    <definedName name="Oblast_tisku_MI_18">#REF!</definedName>
    <definedName name="Oblast_tisku_MI_19">#REF!</definedName>
    <definedName name="Oblast_tisku_MI_20">#REF!</definedName>
    <definedName name="Oblast_tisku_MI_23">#REF!</definedName>
    <definedName name="Oblast_tisku_MI_28">#REF!</definedName>
    <definedName name="Oblast_tisku_MI_39">#REF!</definedName>
    <definedName name="Oblast_tisku_MI_4">#REF!</definedName>
  </definedNames>
  <calcPr fullCalcOnLoad="1"/>
  <pivotCaches>
    <pivotCache cacheId="1" r:id="rId10"/>
  </pivotCaches>
</workbook>
</file>

<file path=xl/sharedStrings.xml><?xml version="1.0" encoding="utf-8"?>
<sst xmlns="http://schemas.openxmlformats.org/spreadsheetml/2006/main" count="995" uniqueCount="183">
  <si>
    <t>poř.č.</t>
  </si>
  <si>
    <t>dres č.</t>
  </si>
  <si>
    <t>hráč</t>
  </si>
  <si>
    <t>Licence</t>
  </si>
  <si>
    <t>1.</t>
  </si>
  <si>
    <t>Čechovský Marek</t>
  </si>
  <si>
    <t>2.</t>
  </si>
  <si>
    <t>Dostál Radek</t>
  </si>
  <si>
    <t>3.</t>
  </si>
  <si>
    <t>Ducháček Ludvík</t>
  </si>
  <si>
    <t>4.</t>
  </si>
  <si>
    <t>Fiksa Ondřej</t>
  </si>
  <si>
    <t>5.</t>
  </si>
  <si>
    <t>Filipi Josef</t>
  </si>
  <si>
    <t>6.</t>
  </si>
  <si>
    <t>Hedvičák Jaroslav</t>
  </si>
  <si>
    <t>7.</t>
  </si>
  <si>
    <t>Krontorád Pavel</t>
  </si>
  <si>
    <t>8.</t>
  </si>
  <si>
    <t>Krontorád Vít</t>
  </si>
  <si>
    <t>9.</t>
  </si>
  <si>
    <t>10.</t>
  </si>
  <si>
    <t>Maca Radek</t>
  </si>
  <si>
    <t>11.</t>
  </si>
  <si>
    <t>Müller Tomáš</t>
  </si>
  <si>
    <t>12.</t>
  </si>
  <si>
    <t>Müller Petr</t>
  </si>
  <si>
    <t>13.</t>
  </si>
  <si>
    <t>Nepustil Petr</t>
  </si>
  <si>
    <t>14.</t>
  </si>
  <si>
    <t>Petr Martin</t>
  </si>
  <si>
    <t>15.</t>
  </si>
  <si>
    <t>Poláček Dušan</t>
  </si>
  <si>
    <t>16.</t>
  </si>
  <si>
    <t>Rychtář Jan</t>
  </si>
  <si>
    <t>17.</t>
  </si>
  <si>
    <t>Straka Tomáš</t>
  </si>
  <si>
    <t>18.</t>
  </si>
  <si>
    <t>Šulc Michal</t>
  </si>
  <si>
    <t>19.</t>
  </si>
  <si>
    <t>Teplý Petr</t>
  </si>
  <si>
    <t>20.</t>
  </si>
  <si>
    <t>Trojan Pavel</t>
  </si>
  <si>
    <t>21.</t>
  </si>
  <si>
    <t>Zauf Michal</t>
  </si>
  <si>
    <t xml:space="preserve"> : </t>
  </si>
  <si>
    <t>)</t>
  </si>
  <si>
    <t>Statistika vše</t>
  </si>
  <si>
    <t>bodů</t>
  </si>
  <si>
    <t>Trojky</t>
  </si>
  <si>
    <t>Dvojky</t>
  </si>
  <si>
    <t xml:space="preserve">   Trestné hody</t>
  </si>
  <si>
    <t>fauly</t>
  </si>
  <si>
    <t>hrál</t>
  </si>
  <si>
    <t>celkem</t>
  </si>
  <si>
    <t>házel</t>
  </si>
  <si>
    <t>dal</t>
  </si>
  <si>
    <t>%</t>
  </si>
  <si>
    <t>Celkem</t>
  </si>
  <si>
    <t>zápasů</t>
  </si>
  <si>
    <t>výher</t>
  </si>
  <si>
    <t>proher</t>
  </si>
  <si>
    <t>skóre</t>
  </si>
  <si>
    <t>Nové Město</t>
  </si>
  <si>
    <t xml:space="preserve"> :</t>
  </si>
  <si>
    <t>(</t>
  </si>
  <si>
    <t>průměr</t>
  </si>
  <si>
    <t>na zápas:</t>
  </si>
  <si>
    <t>na zápas</t>
  </si>
  <si>
    <t>Soupeři</t>
  </si>
  <si>
    <t>Radek Maca</t>
  </si>
  <si>
    <t>=DNES()</t>
  </si>
  <si>
    <t>Fiksa</t>
  </si>
  <si>
    <t>Krška Josef</t>
  </si>
  <si>
    <t>Soupiska pro sezonu 2009/2010</t>
  </si>
  <si>
    <t>7505314784</t>
  </si>
  <si>
    <t>8206114774</t>
  </si>
  <si>
    <t>7812183852</t>
  </si>
  <si>
    <t>Dvořák Milan</t>
  </si>
  <si>
    <t>8808095340</t>
  </si>
  <si>
    <t>8403074779</t>
  </si>
  <si>
    <t>7305274350</t>
  </si>
  <si>
    <t>7305274361</t>
  </si>
  <si>
    <t>6205112067</t>
  </si>
  <si>
    <t>6206091001</t>
  </si>
  <si>
    <t>7903204815</t>
  </si>
  <si>
    <t>5205170405</t>
  </si>
  <si>
    <t>7701134793</t>
  </si>
  <si>
    <t>6611091806</t>
  </si>
  <si>
    <t>8112184795</t>
  </si>
  <si>
    <t>7405102859</t>
  </si>
  <si>
    <t>Slezák Jakub</t>
  </si>
  <si>
    <t>8610295287</t>
  </si>
  <si>
    <t>7504084786</t>
  </si>
  <si>
    <t>7501074790</t>
  </si>
  <si>
    <t>Stríž Rostislav</t>
  </si>
  <si>
    <t>2010/2011</t>
  </si>
  <si>
    <t>Statistika hráčů v sezoně</t>
  </si>
  <si>
    <t>2011/2012</t>
  </si>
  <si>
    <t/>
  </si>
  <si>
    <t xml:space="preserve"> - </t>
  </si>
  <si>
    <t>2011-2</t>
  </si>
  <si>
    <t>2009/2010</t>
  </si>
  <si>
    <t>2008/2009</t>
  </si>
  <si>
    <t>+</t>
  </si>
  <si>
    <t>Krška Josef Ing.</t>
  </si>
  <si>
    <t>2007/2008</t>
  </si>
  <si>
    <t>2010-1</t>
  </si>
  <si>
    <t>2009-10</t>
  </si>
  <si>
    <t>2008-9</t>
  </si>
  <si>
    <t>2007-8</t>
  </si>
  <si>
    <t>ročník</t>
  </si>
  <si>
    <t>Počet z ročník</t>
  </si>
  <si>
    <t>Celkový součet</t>
  </si>
  <si>
    <t>zápasů 7-8</t>
  </si>
  <si>
    <t>zápasů 8-9</t>
  </si>
  <si>
    <t>zápasů 9-10</t>
  </si>
  <si>
    <t>zápasů 10-11</t>
  </si>
  <si>
    <t>zápasů 11-12</t>
  </si>
  <si>
    <t>zápasů průměr</t>
  </si>
  <si>
    <t>bodů 8-9</t>
  </si>
  <si>
    <t>bodů 9-10</t>
  </si>
  <si>
    <t>bodů 10-11</t>
  </si>
  <si>
    <t>bodů 11-12</t>
  </si>
  <si>
    <t>bodů 7-8</t>
  </si>
  <si>
    <t>bodů průměr na sezonu</t>
  </si>
  <si>
    <t>zápasy</t>
  </si>
  <si>
    <t>body celkem</t>
  </si>
  <si>
    <t>průměr 7-8</t>
  </si>
  <si>
    <t>průměr 8-9</t>
  </si>
  <si>
    <t>průměr 9-10</t>
  </si>
  <si>
    <t>průměr 10-11</t>
  </si>
  <si>
    <t>průměr 11-12</t>
  </si>
  <si>
    <t>trojky 7-8</t>
  </si>
  <si>
    <t>trojky 8-9</t>
  </si>
  <si>
    <t>trojky 9-10</t>
  </si>
  <si>
    <t>trojky 10-11</t>
  </si>
  <si>
    <t>trojky 11-12</t>
  </si>
  <si>
    <t>trojky průměr na sezonu</t>
  </si>
  <si>
    <t>dvojky 7-8</t>
  </si>
  <si>
    <t>dvojky 8-9</t>
  </si>
  <si>
    <t>dvojky 9-10</t>
  </si>
  <si>
    <t>dvojky 10-11</t>
  </si>
  <si>
    <t>dvojky 11-12</t>
  </si>
  <si>
    <t>dvojky průměr na sezonu</t>
  </si>
  <si>
    <t>šestky házel 7-8</t>
  </si>
  <si>
    <t>šestky házel 8-9</t>
  </si>
  <si>
    <t>šestky házel 9-10</t>
  </si>
  <si>
    <t>šestky házel 10-11</t>
  </si>
  <si>
    <t>šestky házel 11-12</t>
  </si>
  <si>
    <t>šestky házel průměr na sezonu</t>
  </si>
  <si>
    <t>šestky dal 7-8</t>
  </si>
  <si>
    <t>šestky dal 8-9</t>
  </si>
  <si>
    <t>šestky dal 9-10</t>
  </si>
  <si>
    <t>šestky dal 10-11</t>
  </si>
  <si>
    <t>šestky dal 11-12</t>
  </si>
  <si>
    <t>šestky dal průměr na sezonu</t>
  </si>
  <si>
    <t>šestky průměr 7-8</t>
  </si>
  <si>
    <t>šestky průměr 8-9</t>
  </si>
  <si>
    <t>šestky průměr 9-10</t>
  </si>
  <si>
    <t>šestky průměr 10-11</t>
  </si>
  <si>
    <t>šestky průměr  11-12</t>
  </si>
  <si>
    <t>šestky průměr na sezonu</t>
  </si>
  <si>
    <t>fauly 7-8</t>
  </si>
  <si>
    <t>fauly 8-9</t>
  </si>
  <si>
    <t>fauly 9-10</t>
  </si>
  <si>
    <t>fauly 10-11</t>
  </si>
  <si>
    <t>fauly 11-12</t>
  </si>
  <si>
    <t>fauly průměr na sezonu</t>
  </si>
  <si>
    <t>fauly na zápas 7-8</t>
  </si>
  <si>
    <t>fauly na zápas 8-9</t>
  </si>
  <si>
    <t>fauly na zápas 9-10</t>
  </si>
  <si>
    <t>fauly na zápas 10-11</t>
  </si>
  <si>
    <t>fauly na zápas 11-12</t>
  </si>
  <si>
    <t>fauly na zápas průměr na sezonu</t>
  </si>
  <si>
    <t>2010-11</t>
  </si>
  <si>
    <t>domácí</t>
  </si>
  <si>
    <t>hosté</t>
  </si>
  <si>
    <t>domácí poločas</t>
  </si>
  <si>
    <t>domácí na zápas</t>
  </si>
  <si>
    <t>sezona</t>
  </si>
  <si>
    <t>hosté na zápas</t>
  </si>
  <si>
    <t>hosté poločas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</si>
</sst>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</numFmts>
  <fonts count="40">
    <font>
      <sz val="12"/>
      <name val="Courier New"/>
      <family val="3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8"/>
      <color indexed="10"/>
      <name val="Arial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sz val="8"/>
      <name val="Courier New"/>
      <family val="3"/>
    </font>
    <font>
      <u val="single"/>
      <sz val="9"/>
      <color indexed="12"/>
      <name val="Courier New"/>
      <family val="3"/>
    </font>
    <font>
      <u val="single"/>
      <sz val="9"/>
      <color indexed="36"/>
      <name val="Courier New"/>
      <family val="3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name val="Arial"/>
      <family val="0"/>
    </font>
    <font>
      <sz val="8.25"/>
      <name val="Arial"/>
      <family val="2"/>
    </font>
    <font>
      <b/>
      <sz val="15.75"/>
      <name val="Arial"/>
      <family val="0"/>
    </font>
    <font>
      <sz val="8.75"/>
      <name val="Arial"/>
      <family val="2"/>
    </font>
    <font>
      <sz val="9.25"/>
      <name val="Arial"/>
      <family val="2"/>
    </font>
    <font>
      <b/>
      <sz val="15.25"/>
      <name val="Arial"/>
      <family val="0"/>
    </font>
    <font>
      <sz val="9.75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2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1" applyNumberFormat="0" applyAlignment="0" applyProtection="0"/>
    <xf numFmtId="0" fontId="6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18" borderId="6" applyNumberFormat="0" applyAlignment="0" applyProtection="0"/>
    <xf numFmtId="0" fontId="29" fillId="29" borderId="0" applyNumberFormat="0" applyBorder="0" applyAlignment="0" applyProtection="0"/>
    <xf numFmtId="0" fontId="12" fillId="23" borderId="1" applyNumberFormat="0" applyAlignment="0" applyProtection="0"/>
    <xf numFmtId="0" fontId="11" fillId="11" borderId="6" applyNumberFormat="0" applyAlignment="0" applyProtection="0"/>
    <xf numFmtId="0" fontId="13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8" applyNumberFormat="0" applyFill="0" applyAlignment="0" applyProtection="0"/>
    <xf numFmtId="0" fontId="9" fillId="0" borderId="4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8" borderId="0" applyNumberFormat="0" applyBorder="0" applyAlignment="0" applyProtection="0"/>
    <xf numFmtId="0" fontId="0" fillId="16" borderId="10" applyNumberFormat="0" applyAlignment="0" applyProtection="0"/>
    <xf numFmtId="0" fontId="15" fillId="25" borderId="11" applyNumberFormat="0" applyAlignment="0" applyProtection="0"/>
    <xf numFmtId="0" fontId="0" fillId="4" borderId="12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12" fillId="6" borderId="1" applyNumberFormat="0" applyAlignment="0" applyProtection="0"/>
    <xf numFmtId="0" fontId="31" fillId="32" borderId="1" applyNumberFormat="0" applyAlignment="0" applyProtection="0"/>
    <xf numFmtId="0" fontId="15" fillId="32" borderId="11" applyNumberForma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8" fillId="37" borderId="14" xfId="0" applyFont="1" applyFill="1" applyBorder="1" applyAlignment="1" applyProtection="1">
      <alignment vertical="center"/>
      <protection/>
    </xf>
    <xf numFmtId="0" fontId="18" fillId="37" borderId="15" xfId="0" applyFont="1" applyFill="1" applyBorder="1" applyAlignment="1" applyProtection="1">
      <alignment vertical="center"/>
      <protection/>
    </xf>
    <xf numFmtId="0" fontId="18" fillId="37" borderId="15" xfId="0" applyFont="1" applyFill="1" applyBorder="1" applyAlignment="1">
      <alignment vertical="center"/>
    </xf>
    <xf numFmtId="0" fontId="18" fillId="37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20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18" fillId="37" borderId="17" xfId="0" applyFont="1" applyFill="1" applyBorder="1" applyAlignment="1" applyProtection="1">
      <alignment vertical="center"/>
      <protection/>
    </xf>
    <xf numFmtId="0" fontId="18" fillId="37" borderId="18" xfId="0" applyFont="1" applyFill="1" applyBorder="1" applyAlignment="1">
      <alignment vertical="center"/>
    </xf>
    <xf numFmtId="0" fontId="18" fillId="37" borderId="22" xfId="0" applyFont="1" applyFill="1" applyBorder="1" applyAlignment="1" applyProtection="1">
      <alignment horizontal="center" vertical="center"/>
      <protection/>
    </xf>
    <xf numFmtId="0" fontId="18" fillId="37" borderId="22" xfId="0" applyFont="1" applyFill="1" applyBorder="1" applyAlignment="1" applyProtection="1">
      <alignment horizontal="left" vertical="center"/>
      <protection/>
    </xf>
    <xf numFmtId="0" fontId="18" fillId="37" borderId="18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0" fontId="18" fillId="37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8" fillId="37" borderId="24" xfId="0" applyFont="1" applyFill="1" applyBorder="1" applyAlignment="1" applyProtection="1">
      <alignment horizontal="center" vertical="center"/>
      <protection/>
    </xf>
    <xf numFmtId="0" fontId="18" fillId="37" borderId="17" xfId="0" applyFont="1" applyFill="1" applyBorder="1" applyAlignment="1" applyProtection="1">
      <alignment horizontal="center" vertical="center"/>
      <protection/>
    </xf>
    <xf numFmtId="0" fontId="18" fillId="37" borderId="25" xfId="0" applyFont="1" applyFill="1" applyBorder="1" applyAlignment="1" applyProtection="1">
      <alignment horizontal="center" vertical="center"/>
      <protection/>
    </xf>
    <xf numFmtId="0" fontId="18" fillId="37" borderId="26" xfId="0" applyFont="1" applyFill="1" applyBorder="1" applyAlignment="1" applyProtection="1">
      <alignment horizontal="center" vertical="center"/>
      <protection/>
    </xf>
    <xf numFmtId="0" fontId="18" fillId="37" borderId="26" xfId="0" applyFont="1" applyFill="1" applyBorder="1" applyAlignment="1">
      <alignment horizontal="center" vertical="center"/>
    </xf>
    <xf numFmtId="0" fontId="18" fillId="37" borderId="14" xfId="0" applyFont="1" applyFill="1" applyBorder="1" applyAlignment="1" applyProtection="1">
      <alignment horizontal="center" vertical="center"/>
      <protection/>
    </xf>
    <xf numFmtId="0" fontId="18" fillId="37" borderId="27" xfId="0" applyFont="1" applyFill="1" applyBorder="1" applyAlignment="1" applyProtection="1">
      <alignment horizontal="center" vertical="center"/>
      <protection/>
    </xf>
    <xf numFmtId="0" fontId="18" fillId="25" borderId="28" xfId="0" applyFont="1" applyFill="1" applyBorder="1" applyAlignment="1" applyProtection="1">
      <alignment horizontal="center" vertical="center"/>
      <protection/>
    </xf>
    <xf numFmtId="0" fontId="18" fillId="25" borderId="29" xfId="0" applyFont="1" applyFill="1" applyBorder="1" applyAlignment="1" applyProtection="1">
      <alignment horizontal="center" vertical="center"/>
      <protection/>
    </xf>
    <xf numFmtId="0" fontId="18" fillId="25" borderId="28" xfId="0" applyFont="1" applyFill="1" applyBorder="1" applyAlignment="1">
      <alignment horizontal="center" vertical="center"/>
    </xf>
    <xf numFmtId="0" fontId="18" fillId="25" borderId="30" xfId="0" applyFont="1" applyFill="1" applyBorder="1" applyAlignment="1" applyProtection="1">
      <alignment horizontal="center" vertical="center"/>
      <protection/>
    </xf>
    <xf numFmtId="0" fontId="18" fillId="25" borderId="31" xfId="0" applyFont="1" applyFill="1" applyBorder="1" applyAlignment="1" applyProtection="1">
      <alignment horizontal="center" vertical="center"/>
      <protection/>
    </xf>
    <xf numFmtId="0" fontId="18" fillId="25" borderId="32" xfId="0" applyFont="1" applyFill="1" applyBorder="1" applyAlignment="1" applyProtection="1">
      <alignment horizontal="center" vertical="center"/>
      <protection/>
    </xf>
    <xf numFmtId="0" fontId="18" fillId="25" borderId="23" xfId="0" applyFont="1" applyFill="1" applyBorder="1" applyAlignment="1" applyProtection="1">
      <alignment horizontal="center" vertical="center"/>
      <protection/>
    </xf>
    <xf numFmtId="0" fontId="18" fillId="25" borderId="33" xfId="0" applyFont="1" applyFill="1" applyBorder="1" applyAlignment="1" applyProtection="1">
      <alignment horizontal="center" vertical="center"/>
      <protection/>
    </xf>
    <xf numFmtId="0" fontId="18" fillId="25" borderId="23" xfId="0" applyFont="1" applyFill="1" applyBorder="1" applyAlignment="1">
      <alignment horizontal="center" vertical="center"/>
    </xf>
    <xf numFmtId="0" fontId="18" fillId="25" borderId="34" xfId="0" applyFont="1" applyFill="1" applyBorder="1" applyAlignment="1" applyProtection="1">
      <alignment horizontal="center" vertical="center"/>
      <protection/>
    </xf>
    <xf numFmtId="0" fontId="18" fillId="25" borderId="35" xfId="0" applyFont="1" applyFill="1" applyBorder="1" applyAlignment="1" applyProtection="1">
      <alignment horizontal="center" vertical="center"/>
      <protection/>
    </xf>
    <xf numFmtId="0" fontId="18" fillId="25" borderId="36" xfId="0" applyFont="1" applyFill="1" applyBorder="1" applyAlignment="1" applyProtection="1">
      <alignment horizontal="center" vertical="center"/>
      <protection/>
    </xf>
    <xf numFmtId="0" fontId="18" fillId="25" borderId="37" xfId="0" applyFont="1" applyFill="1" applyBorder="1" applyAlignment="1" applyProtection="1">
      <alignment horizontal="center" vertical="center"/>
      <protection/>
    </xf>
    <xf numFmtId="0" fontId="18" fillId="25" borderId="38" xfId="0" applyFont="1" applyFill="1" applyBorder="1" applyAlignment="1" applyProtection="1">
      <alignment horizontal="center" vertical="center"/>
      <protection/>
    </xf>
    <xf numFmtId="0" fontId="18" fillId="25" borderId="37" xfId="0" applyFont="1" applyFill="1" applyBorder="1" applyAlignment="1">
      <alignment horizontal="center" vertical="center"/>
    </xf>
    <xf numFmtId="0" fontId="18" fillId="25" borderId="39" xfId="0" applyFont="1" applyFill="1" applyBorder="1" applyAlignment="1" applyProtection="1">
      <alignment horizontal="center" vertical="center"/>
      <protection/>
    </xf>
    <xf numFmtId="0" fontId="18" fillId="25" borderId="40" xfId="0" applyFont="1" applyFill="1" applyBorder="1" applyAlignment="1" applyProtection="1">
      <alignment horizontal="center" vertical="center"/>
      <protection/>
    </xf>
    <xf numFmtId="0" fontId="18" fillId="25" borderId="41" xfId="0" applyFont="1" applyFill="1" applyBorder="1" applyAlignment="1" applyProtection="1">
      <alignment horizontal="center" vertical="center"/>
      <protection/>
    </xf>
    <xf numFmtId="0" fontId="21" fillId="37" borderId="42" xfId="0" applyFont="1" applyFill="1" applyBorder="1" applyAlignment="1">
      <alignment vertical="center"/>
    </xf>
    <xf numFmtId="0" fontId="21" fillId="37" borderId="43" xfId="0" applyFont="1" applyFill="1" applyBorder="1" applyAlignment="1">
      <alignment vertical="center"/>
    </xf>
    <xf numFmtId="0" fontId="21" fillId="37" borderId="43" xfId="0" applyFont="1" applyFill="1" applyBorder="1" applyAlignment="1" applyProtection="1">
      <alignment vertical="center"/>
      <protection/>
    </xf>
    <xf numFmtId="0" fontId="21" fillId="37" borderId="42" xfId="0" applyFont="1" applyFill="1" applyBorder="1" applyAlignment="1" applyProtection="1">
      <alignment horizontal="center" vertical="center"/>
      <protection/>
    </xf>
    <xf numFmtId="0" fontId="21" fillId="37" borderId="44" xfId="0" applyFont="1" applyFill="1" applyBorder="1" applyAlignment="1" applyProtection="1">
      <alignment horizontal="center" vertical="center"/>
      <protection/>
    </xf>
    <xf numFmtId="0" fontId="21" fillId="37" borderId="45" xfId="0" applyFont="1" applyFill="1" applyBorder="1" applyAlignment="1" applyProtection="1">
      <alignment horizontal="center" vertical="center"/>
      <protection/>
    </xf>
    <xf numFmtId="0" fontId="21" fillId="37" borderId="46" xfId="0" applyFont="1" applyFill="1" applyBorder="1" applyAlignment="1" applyProtection="1">
      <alignment horizontal="center" vertical="center"/>
      <protection/>
    </xf>
    <xf numFmtId="0" fontId="21" fillId="37" borderId="47" xfId="0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Alignment="1">
      <alignment/>
    </xf>
    <xf numFmtId="0" fontId="18" fillId="0" borderId="28" xfId="0" applyFont="1" applyFill="1" applyBorder="1" applyAlignment="1" applyProtection="1">
      <alignment horizontal="center"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18" fillId="0" borderId="48" xfId="0" applyFont="1" applyFill="1" applyBorder="1" applyAlignment="1" applyProtection="1">
      <alignment horizontal="center" vertical="center"/>
      <protection/>
    </xf>
    <xf numFmtId="0" fontId="0" fillId="2" borderId="49" xfId="0" applyFill="1" applyBorder="1" applyAlignment="1" applyProtection="1">
      <alignment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19" fillId="0" borderId="0" xfId="0" applyFont="1" applyFill="1" applyAlignment="1">
      <alignment/>
    </xf>
    <xf numFmtId="0" fontId="21" fillId="2" borderId="50" xfId="0" applyFont="1" applyFill="1" applyBorder="1" applyAlignment="1" applyProtection="1">
      <alignment horizontal="center" vertical="center"/>
      <protection/>
    </xf>
    <xf numFmtId="0" fontId="21" fillId="2" borderId="42" xfId="0" applyFont="1" applyFill="1" applyBorder="1" applyAlignment="1" applyProtection="1">
      <alignment horizontal="center" vertical="center"/>
      <protection/>
    </xf>
    <xf numFmtId="0" fontId="18" fillId="2" borderId="22" xfId="0" applyFont="1" applyFill="1" applyBorder="1" applyAlignment="1">
      <alignment horizontal="center" vertical="center"/>
    </xf>
    <xf numFmtId="0" fontId="18" fillId="2" borderId="22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37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 locked="0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55" xfId="0" applyNumberFormat="1" applyBorder="1" applyAlignment="1">
      <alignment/>
    </xf>
    <xf numFmtId="0" fontId="21" fillId="2" borderId="56" xfId="0" applyFont="1" applyFill="1" applyBorder="1" applyAlignment="1" applyProtection="1">
      <alignment horizontal="center" vertical="center"/>
      <protection/>
    </xf>
    <xf numFmtId="0" fontId="21" fillId="37" borderId="56" xfId="0" applyFont="1" applyFill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center" vertical="center"/>
      <protection/>
    </xf>
    <xf numFmtId="0" fontId="18" fillId="25" borderId="58" xfId="0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21" fillId="37" borderId="61" xfId="0" applyFont="1" applyFill="1" applyBorder="1" applyAlignment="1" applyProtection="1">
      <alignment horizontal="center" vertical="center"/>
      <protection/>
    </xf>
    <xf numFmtId="0" fontId="18" fillId="25" borderId="58" xfId="0" applyFont="1" applyFill="1" applyBorder="1" applyAlignment="1">
      <alignment horizontal="center" vertical="center"/>
    </xf>
    <xf numFmtId="0" fontId="21" fillId="2" borderId="62" xfId="0" applyFont="1" applyFill="1" applyBorder="1" applyAlignment="1" applyProtection="1">
      <alignment horizontal="center" vertical="center"/>
      <protection/>
    </xf>
    <xf numFmtId="0" fontId="18" fillId="25" borderId="63" xfId="0" applyFont="1" applyFill="1" applyBorder="1" applyAlignment="1">
      <alignment horizontal="center" vertical="center"/>
    </xf>
    <xf numFmtId="0" fontId="18" fillId="25" borderId="64" xfId="0" applyFont="1" applyFill="1" applyBorder="1" applyAlignment="1">
      <alignment horizontal="center" vertical="center"/>
    </xf>
    <xf numFmtId="0" fontId="18" fillId="25" borderId="63" xfId="0" applyFont="1" applyFill="1" applyBorder="1" applyAlignment="1" applyProtection="1">
      <alignment horizontal="center" vertical="center"/>
      <protection/>
    </xf>
    <xf numFmtId="0" fontId="18" fillId="25" borderId="64" xfId="0" applyFont="1" applyFill="1" applyBorder="1" applyAlignment="1" applyProtection="1">
      <alignment horizontal="center" vertical="center"/>
      <protection/>
    </xf>
    <xf numFmtId="0" fontId="18" fillId="2" borderId="65" xfId="0" applyFont="1" applyFill="1" applyBorder="1" applyAlignment="1" applyProtection="1">
      <alignment horizontal="center" vertical="center" textRotation="90"/>
      <protection/>
    </xf>
    <xf numFmtId="0" fontId="18" fillId="2" borderId="66" xfId="0" applyFont="1" applyFill="1" applyBorder="1" applyAlignment="1" applyProtection="1">
      <alignment horizontal="center" vertical="center" textRotation="90"/>
      <protection/>
    </xf>
    <xf numFmtId="0" fontId="18" fillId="37" borderId="26" xfId="0" applyFont="1" applyFill="1" applyBorder="1" applyAlignment="1">
      <alignment horizontal="center" vertical="center" textRotation="90"/>
    </xf>
    <xf numFmtId="0" fontId="18" fillId="2" borderId="67" xfId="0" applyFont="1" applyFill="1" applyBorder="1" applyAlignment="1" applyProtection="1">
      <alignment horizontal="center" vertical="center" textRotation="90"/>
      <protection/>
    </xf>
    <xf numFmtId="0" fontId="18" fillId="0" borderId="68" xfId="0" applyFont="1" applyFill="1" applyBorder="1" applyAlignment="1" applyProtection="1">
      <alignment horizontal="center" vertical="center"/>
      <protection/>
    </xf>
    <xf numFmtId="0" fontId="21" fillId="37" borderId="69" xfId="0" applyFont="1" applyFill="1" applyBorder="1" applyAlignment="1" applyProtection="1">
      <alignment vertical="center"/>
      <protection/>
    </xf>
    <xf numFmtId="0" fontId="18" fillId="0" borderId="60" xfId="0" applyFont="1" applyFill="1" applyBorder="1" applyAlignment="1">
      <alignment vertic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70" xfId="0" applyFont="1" applyFill="1" applyBorder="1" applyAlignment="1" applyProtection="1">
      <alignment horizontal="center" vertical="center"/>
      <protection/>
    </xf>
    <xf numFmtId="0" fontId="18" fillId="0" borderId="67" xfId="0" applyFont="1" applyFill="1" applyBorder="1" applyAlignment="1" applyProtection="1">
      <alignment horizontal="center" vertical="center" textRotation="90"/>
      <protection/>
    </xf>
    <xf numFmtId="0" fontId="18" fillId="0" borderId="66" xfId="0" applyFont="1" applyFill="1" applyBorder="1" applyAlignment="1" applyProtection="1">
      <alignment horizontal="center" vertical="center" textRotation="90"/>
      <protection/>
    </xf>
    <xf numFmtId="0" fontId="18" fillId="0" borderId="26" xfId="0" applyFont="1" applyFill="1" applyBorder="1" applyAlignment="1">
      <alignment horizontal="center" vertical="center" textRotation="90"/>
    </xf>
    <xf numFmtId="0" fontId="18" fillId="0" borderId="58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2" borderId="2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0" fontId="18" fillId="37" borderId="22" xfId="0" applyFont="1" applyFill="1" applyBorder="1" applyAlignment="1" applyProtection="1">
      <alignment horizontal="center" vertical="center"/>
      <protection/>
    </xf>
    <xf numFmtId="0" fontId="18" fillId="37" borderId="18" xfId="0" applyFont="1" applyFill="1" applyBorder="1" applyAlignment="1" applyProtection="1">
      <alignment horizontal="center" vertical="center"/>
      <protection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te" xfId="85"/>
    <cellStyle name="Output" xfId="86"/>
    <cellStyle name="Poznámka" xfId="87"/>
    <cellStyle name="Percent" xfId="88"/>
    <cellStyle name="Propojená buňka" xfId="89"/>
    <cellStyle name="Sheet Title" xfId="90"/>
    <cellStyle name="Followed Hyperlink" xfId="91"/>
    <cellStyle name="Správně" xfId="92"/>
    <cellStyle name="Text upozornění" xfId="93"/>
    <cellStyle name="Total" xfId="94"/>
    <cellStyle name="Vstup" xfId="95"/>
    <cellStyle name="Výpočet" xfId="96"/>
    <cellStyle name="Výstup" xfId="97"/>
    <cellStyle name="Vysvětlující text" xfId="98"/>
    <cellStyle name="Warning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dxfs count="13">
    <dxf>
      <font>
        <b/>
        <i val="0"/>
        <sz val="12"/>
        <color indexed="10"/>
      </font>
    </dxf>
    <dxf>
      <font>
        <b/>
        <i val="0"/>
        <sz val="12"/>
        <color indexed="57"/>
      </font>
    </dxf>
    <dxf>
      <font>
        <b/>
        <i val="0"/>
        <sz val="12"/>
        <color indexed="10"/>
      </font>
    </dxf>
    <dxf>
      <font>
        <b/>
        <i val="0"/>
        <sz val="12"/>
        <color indexed="57"/>
      </font>
    </dxf>
    <dxf>
      <font>
        <b/>
        <i val="0"/>
        <sz val="12"/>
        <color indexed="10"/>
      </font>
    </dxf>
    <dxf>
      <font>
        <b/>
        <i val="0"/>
        <sz val="12"/>
        <color indexed="57"/>
      </font>
    </dxf>
    <dxf>
      <font>
        <b/>
        <i val="0"/>
        <sz val="12"/>
        <color indexed="10"/>
      </font>
    </dxf>
    <dxf>
      <font>
        <b/>
        <i val="0"/>
        <sz val="12"/>
        <color indexed="57"/>
      </font>
    </dxf>
    <dxf>
      <font>
        <b/>
        <i val="0"/>
        <sz val="12"/>
        <color indexed="10"/>
      </font>
    </dxf>
    <dxf>
      <font>
        <b/>
        <i val="0"/>
        <sz val="12"/>
        <color indexed="57"/>
      </font>
    </dxf>
    <dxf>
      <font>
        <b/>
        <i val="0"/>
        <sz val="12"/>
        <color indexed="10"/>
      </font>
    </dxf>
    <dxf>
      <font>
        <b/>
        <i val="0"/>
        <sz val="12"/>
        <color indexed="57"/>
      </font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A0A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D0D0D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Body v pětiletce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'tabulky celkem - 10 let'!$J$12</c:f>
              <c:strCache>
                <c:ptCount val="1"/>
                <c:pt idx="0">
                  <c:v>bodů 7-8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let'!$J$13:$J$36</c:f>
              <c:numCache>
                <c:ptCount val="24"/>
                <c:pt idx="0">
                  <c:v>251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361</c:v>
                </c:pt>
                <c:pt idx="5">
                  <c:v>0</c:v>
                </c:pt>
                <c:pt idx="6">
                  <c:v>0</c:v>
                </c:pt>
                <c:pt idx="7">
                  <c:v>419</c:v>
                </c:pt>
                <c:pt idx="8">
                  <c:v>425</c:v>
                </c:pt>
                <c:pt idx="9">
                  <c:v>167</c:v>
                </c:pt>
                <c:pt idx="10">
                  <c:v>104</c:v>
                </c:pt>
                <c:pt idx="11">
                  <c:v>0</c:v>
                </c:pt>
                <c:pt idx="12">
                  <c:v>0</c:v>
                </c:pt>
                <c:pt idx="13">
                  <c:v>223</c:v>
                </c:pt>
                <c:pt idx="14">
                  <c:v>14</c:v>
                </c:pt>
                <c:pt idx="15">
                  <c:v>0</c:v>
                </c:pt>
                <c:pt idx="16">
                  <c:v>16</c:v>
                </c:pt>
                <c:pt idx="17">
                  <c:v>0</c:v>
                </c:pt>
                <c:pt idx="18">
                  <c:v>28</c:v>
                </c:pt>
                <c:pt idx="19">
                  <c:v>0</c:v>
                </c:pt>
                <c:pt idx="20">
                  <c:v>146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'tabulky celkem - 10 let'!$K$12</c:f>
              <c:strCache>
                <c:ptCount val="1"/>
                <c:pt idx="0">
                  <c:v>bodů 8-9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let'!$K$13:$K$36</c:f>
              <c:numCache>
                <c:ptCount val="24"/>
                <c:pt idx="0">
                  <c:v>338</c:v>
                </c:pt>
                <c:pt idx="1">
                  <c:v>0</c:v>
                </c:pt>
                <c:pt idx="2">
                  <c:v>29</c:v>
                </c:pt>
                <c:pt idx="3">
                  <c:v>0</c:v>
                </c:pt>
                <c:pt idx="4">
                  <c:v>229</c:v>
                </c:pt>
                <c:pt idx="5">
                  <c:v>0</c:v>
                </c:pt>
                <c:pt idx="6">
                  <c:v>191</c:v>
                </c:pt>
                <c:pt idx="7">
                  <c:v>247</c:v>
                </c:pt>
                <c:pt idx="8">
                  <c:v>408</c:v>
                </c:pt>
                <c:pt idx="9">
                  <c:v>131</c:v>
                </c:pt>
                <c:pt idx="10">
                  <c:v>121</c:v>
                </c:pt>
                <c:pt idx="11">
                  <c:v>0</c:v>
                </c:pt>
                <c:pt idx="12">
                  <c:v>2</c:v>
                </c:pt>
                <c:pt idx="13">
                  <c:v>225</c:v>
                </c:pt>
                <c:pt idx="14">
                  <c:v>0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24</c:v>
                </c:pt>
                <c:pt idx="19">
                  <c:v>0</c:v>
                </c:pt>
                <c:pt idx="20">
                  <c:v>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'tabulky celkem - 10 let'!$L$12</c:f>
              <c:strCache>
                <c:ptCount val="1"/>
                <c:pt idx="0">
                  <c:v>bodů 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let'!$L$13:$L$36</c:f>
              <c:numCache>
                <c:ptCount val="24"/>
                <c:pt idx="0">
                  <c:v>106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</c:v>
                </c:pt>
                <c:pt idx="5">
                  <c:v>247</c:v>
                </c:pt>
                <c:pt idx="6">
                  <c:v>272</c:v>
                </c:pt>
                <c:pt idx="7">
                  <c:v>192</c:v>
                </c:pt>
                <c:pt idx="8">
                  <c:v>370</c:v>
                </c:pt>
                <c:pt idx="9">
                  <c:v>13</c:v>
                </c:pt>
                <c:pt idx="10">
                  <c:v>178</c:v>
                </c:pt>
                <c:pt idx="11">
                  <c:v>10</c:v>
                </c:pt>
                <c:pt idx="12">
                  <c:v>0</c:v>
                </c:pt>
                <c:pt idx="13">
                  <c:v>251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35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'tabulky celkem - 10 let'!$M$12</c:f>
              <c:strCache>
                <c:ptCount val="1"/>
                <c:pt idx="0">
                  <c:v>bodů 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let'!$M$13:$M$36</c:f>
              <c:numCache>
                <c:ptCount val="24"/>
                <c:pt idx="0">
                  <c:v>208</c:v>
                </c:pt>
                <c:pt idx="1">
                  <c:v>0</c:v>
                </c:pt>
                <c:pt idx="2">
                  <c:v>0</c:v>
                </c:pt>
                <c:pt idx="3">
                  <c:v>48</c:v>
                </c:pt>
                <c:pt idx="4">
                  <c:v>338</c:v>
                </c:pt>
                <c:pt idx="5">
                  <c:v>0</c:v>
                </c:pt>
                <c:pt idx="6">
                  <c:v>319</c:v>
                </c:pt>
                <c:pt idx="7">
                  <c:v>79</c:v>
                </c:pt>
                <c:pt idx="8">
                  <c:v>225</c:v>
                </c:pt>
                <c:pt idx="9">
                  <c:v>22</c:v>
                </c:pt>
                <c:pt idx="10">
                  <c:v>72</c:v>
                </c:pt>
                <c:pt idx="11">
                  <c:v>0</c:v>
                </c:pt>
                <c:pt idx="12">
                  <c:v>0</c:v>
                </c:pt>
                <c:pt idx="13">
                  <c:v>258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3</c:v>
                </c:pt>
                <c:pt idx="18">
                  <c:v>2</c:v>
                </c:pt>
                <c:pt idx="19">
                  <c:v>60</c:v>
                </c:pt>
                <c:pt idx="20">
                  <c:v>0</c:v>
                </c:pt>
                <c:pt idx="21">
                  <c:v>27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'tabulky celkem - 10 let'!$N$12</c:f>
              <c:strCache>
                <c:ptCount val="1"/>
                <c:pt idx="0">
                  <c:v>bodů 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let'!$N$13:$N$36</c:f>
              <c:numCache>
                <c:ptCount val="24"/>
                <c:pt idx="0">
                  <c:v>183</c:v>
                </c:pt>
                <c:pt idx="1">
                  <c:v>0</c:v>
                </c:pt>
                <c:pt idx="2">
                  <c:v>0</c:v>
                </c:pt>
                <c:pt idx="3">
                  <c:v>53</c:v>
                </c:pt>
                <c:pt idx="4">
                  <c:v>327</c:v>
                </c:pt>
                <c:pt idx="5">
                  <c:v>0</c:v>
                </c:pt>
                <c:pt idx="6">
                  <c:v>247</c:v>
                </c:pt>
                <c:pt idx="7">
                  <c:v>95</c:v>
                </c:pt>
                <c:pt idx="8">
                  <c:v>342</c:v>
                </c:pt>
                <c:pt idx="9">
                  <c:v>0</c:v>
                </c:pt>
                <c:pt idx="10">
                  <c:v>21</c:v>
                </c:pt>
                <c:pt idx="11">
                  <c:v>8</c:v>
                </c:pt>
                <c:pt idx="12">
                  <c:v>0</c:v>
                </c:pt>
                <c:pt idx="13">
                  <c:v>161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88</c:v>
                </c:pt>
                <c:pt idx="18">
                  <c:v>0</c:v>
                </c:pt>
                <c:pt idx="19">
                  <c:v>50</c:v>
                </c:pt>
                <c:pt idx="20">
                  <c:v>0</c:v>
                </c:pt>
                <c:pt idx="21">
                  <c:v>43</c:v>
                </c:pt>
                <c:pt idx="22">
                  <c:v>14</c:v>
                </c:pt>
                <c:pt idx="23">
                  <c:v>0</c:v>
                </c:pt>
              </c:numCache>
            </c:numRef>
          </c:val>
        </c:ser>
        <c:axId val="63237384"/>
        <c:axId val="32265545"/>
      </c:bar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32265545"/>
        <c:crosses val="autoZero"/>
        <c:auto val="1"/>
        <c:lblOffset val="100"/>
        <c:noMultiLvlLbl val="0"/>
      </c:catAx>
      <c:valAx>
        <c:axId val="32265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bodů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37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Průměr bodů na zápas v pětiletce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'tabulky celkem - 10 let'!$P$12</c:f>
              <c:strCache>
                <c:ptCount val="1"/>
                <c:pt idx="0">
                  <c:v>průměr 7-8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let'!$P$13:$P$36</c:f>
              <c:numCache>
                <c:ptCount val="24"/>
                <c:pt idx="0">
                  <c:v>18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16</c:v>
                </c:pt>
                <c:pt idx="8">
                  <c:v>17</c:v>
                </c:pt>
                <c:pt idx="9">
                  <c:v>9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'tabulky celkem - 10 let'!$Q$12</c:f>
              <c:strCache>
                <c:ptCount val="1"/>
                <c:pt idx="0">
                  <c:v>průměr 8-9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let'!$Q$13:$Q$36</c:f>
              <c:numCache>
                <c:ptCount val="24"/>
                <c:pt idx="0">
                  <c:v>21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15</c:v>
                </c:pt>
                <c:pt idx="5">
                  <c:v>0</c:v>
                </c:pt>
                <c:pt idx="6">
                  <c:v>14</c:v>
                </c:pt>
                <c:pt idx="7">
                  <c:v>11</c:v>
                </c:pt>
                <c:pt idx="8">
                  <c:v>19</c:v>
                </c:pt>
                <c:pt idx="9">
                  <c:v>9</c:v>
                </c:pt>
                <c:pt idx="10">
                  <c:v>9</c:v>
                </c:pt>
                <c:pt idx="11">
                  <c:v>0</c:v>
                </c:pt>
                <c:pt idx="12">
                  <c:v>2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'tabulky celkem - 10 let'!$R$12</c:f>
              <c:strCache>
                <c:ptCount val="1"/>
                <c:pt idx="0">
                  <c:v>průměr 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let'!$R$13:$R$36</c:f>
              <c:numCache>
                <c:ptCount val="24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13</c:v>
                </c:pt>
                <c:pt idx="6">
                  <c:v>18</c:v>
                </c:pt>
                <c:pt idx="7">
                  <c:v>11</c:v>
                </c:pt>
                <c:pt idx="8">
                  <c:v>18</c:v>
                </c:pt>
                <c:pt idx="9">
                  <c:v>3</c:v>
                </c:pt>
                <c:pt idx="10">
                  <c:v>9</c:v>
                </c:pt>
                <c:pt idx="11">
                  <c:v>3</c:v>
                </c:pt>
                <c:pt idx="12">
                  <c:v>0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'tabulky celkem - 10 let'!$S$12</c:f>
              <c:strCache>
                <c:ptCount val="1"/>
                <c:pt idx="0">
                  <c:v>průměr 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let'!$S$13:$S$36</c:f>
              <c:numCache>
                <c:ptCount val="24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15</c:v>
                </c:pt>
                <c:pt idx="5">
                  <c:v>0</c:v>
                </c:pt>
                <c:pt idx="6">
                  <c:v>17</c:v>
                </c:pt>
                <c:pt idx="7">
                  <c:v>6</c:v>
                </c:pt>
                <c:pt idx="8">
                  <c:v>15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7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'tabulky celkem - 10 let'!$T$12</c:f>
              <c:strCache>
                <c:ptCount val="1"/>
                <c:pt idx="0">
                  <c:v>průměr 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let'!$T$13:$T$36</c:f>
              <c:numCache>
                <c:ptCount val="24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15</c:v>
                </c:pt>
                <c:pt idx="5">
                  <c:v>0</c:v>
                </c:pt>
                <c:pt idx="6">
                  <c:v>15</c:v>
                </c:pt>
                <c:pt idx="7">
                  <c:v>8</c:v>
                </c:pt>
                <c:pt idx="8">
                  <c:v>18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6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axId val="21954450"/>
        <c:axId val="63372323"/>
      </c:bar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372323"/>
        <c:crosses val="autoZero"/>
        <c:auto val="1"/>
        <c:lblOffset val="100"/>
        <c:noMultiLvlLbl val="0"/>
      </c:catAx>
      <c:valAx>
        <c:axId val="63372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54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Počet házených šestek v pětiletce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'tabulky celkem - 10 let'!$AH$12</c:f>
              <c:strCache>
                <c:ptCount val="1"/>
                <c:pt idx="0">
                  <c:v>šestky házel 7-8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let'!$AH$13:$AH$36</c:f>
              <c:numCache>
                <c:ptCount val="24"/>
                <c:pt idx="0">
                  <c:v>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</c:v>
                </c:pt>
                <c:pt idx="5">
                  <c:v>0</c:v>
                </c:pt>
                <c:pt idx="6">
                  <c:v>0</c:v>
                </c:pt>
                <c:pt idx="7">
                  <c:v>35</c:v>
                </c:pt>
                <c:pt idx="8">
                  <c:v>57</c:v>
                </c:pt>
                <c:pt idx="9">
                  <c:v>17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107</c:v>
                </c:pt>
                <c:pt idx="14">
                  <c:v>5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24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'tabulky celkem - 10 let'!$AI$12</c:f>
              <c:strCache>
                <c:ptCount val="1"/>
                <c:pt idx="0">
                  <c:v>šestky házel 8-9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let'!$AI$13:$AI$36</c:f>
              <c:numCache>
                <c:ptCount val="24"/>
                <c:pt idx="0">
                  <c:v>94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79</c:v>
                </c:pt>
                <c:pt idx="5">
                  <c:v>0</c:v>
                </c:pt>
                <c:pt idx="6">
                  <c:v>32</c:v>
                </c:pt>
                <c:pt idx="7">
                  <c:v>21</c:v>
                </c:pt>
                <c:pt idx="8">
                  <c:v>57</c:v>
                </c:pt>
                <c:pt idx="9">
                  <c:v>8</c:v>
                </c:pt>
                <c:pt idx="10">
                  <c:v>31</c:v>
                </c:pt>
                <c:pt idx="11">
                  <c:v>0</c:v>
                </c:pt>
                <c:pt idx="12">
                  <c:v>2</c:v>
                </c:pt>
                <c:pt idx="13">
                  <c:v>104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'tabulky celkem - 10 let'!$AJ$12</c:f>
              <c:strCache>
                <c:ptCount val="1"/>
                <c:pt idx="0">
                  <c:v>šestky házel 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let'!$AJ$13:$AJ$36</c:f>
              <c:numCache>
                <c:ptCount val="24"/>
                <c:pt idx="0">
                  <c:v>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79</c:v>
                </c:pt>
                <c:pt idx="6">
                  <c:v>31</c:v>
                </c:pt>
                <c:pt idx="7">
                  <c:v>30</c:v>
                </c:pt>
                <c:pt idx="8">
                  <c:v>73</c:v>
                </c:pt>
                <c:pt idx="9">
                  <c:v>2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77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'tabulky celkem - 10 let'!$AK$12</c:f>
              <c:strCache>
                <c:ptCount val="1"/>
                <c:pt idx="0">
                  <c:v>šestky házel 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let'!$AK$13:$AK$36</c:f>
              <c:numCache>
                <c:ptCount val="24"/>
                <c:pt idx="0">
                  <c:v>74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93</c:v>
                </c:pt>
                <c:pt idx="5">
                  <c:v>0</c:v>
                </c:pt>
                <c:pt idx="6">
                  <c:v>14</c:v>
                </c:pt>
                <c:pt idx="7">
                  <c:v>14</c:v>
                </c:pt>
                <c:pt idx="8">
                  <c:v>29</c:v>
                </c:pt>
                <c:pt idx="9">
                  <c:v>0</c:v>
                </c:pt>
                <c:pt idx="10">
                  <c:v>9</c:v>
                </c:pt>
                <c:pt idx="11">
                  <c:v>2</c:v>
                </c:pt>
                <c:pt idx="12">
                  <c:v>0</c:v>
                </c:pt>
                <c:pt idx="13">
                  <c:v>84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39</c:v>
                </c:pt>
                <c:pt idx="20">
                  <c:v>0</c:v>
                </c:pt>
                <c:pt idx="21">
                  <c:v>8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'tabulky celkem - 10 let'!$AL$12</c:f>
              <c:strCache>
                <c:ptCount val="1"/>
                <c:pt idx="0">
                  <c:v>šestky házel 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let'!$C$13:$C$36</c:f>
              <c:strCache>
                <c:ptCount val="24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  <c:pt idx="23">
                  <c:v>Zauf Michal</c:v>
                </c:pt>
              </c:strCache>
            </c:strRef>
          </c:cat>
          <c:val>
            <c:numRef>
              <c:f>'tabulky celkem - 10 let'!$AL$13:$AL$36</c:f>
              <c:numCache>
                <c:ptCount val="24"/>
                <c:pt idx="0">
                  <c:v>53</c:v>
                </c:pt>
                <c:pt idx="1">
                  <c:v>0</c:v>
                </c:pt>
                <c:pt idx="2">
                  <c:v>0</c:v>
                </c:pt>
                <c:pt idx="3">
                  <c:v>34</c:v>
                </c:pt>
                <c:pt idx="4">
                  <c:v>112</c:v>
                </c:pt>
                <c:pt idx="5">
                  <c:v>0</c:v>
                </c:pt>
                <c:pt idx="6">
                  <c:v>27</c:v>
                </c:pt>
                <c:pt idx="7">
                  <c:v>7</c:v>
                </c:pt>
                <c:pt idx="8">
                  <c:v>42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45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46</c:v>
                </c:pt>
                <c:pt idx="18">
                  <c:v>0</c:v>
                </c:pt>
                <c:pt idx="19">
                  <c:v>15</c:v>
                </c:pt>
                <c:pt idx="20">
                  <c:v>0</c:v>
                </c:pt>
                <c:pt idx="21">
                  <c:v>13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33479996"/>
        <c:axId val="32884509"/>
      </c:bar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32884509"/>
        <c:crosses val="autoZero"/>
        <c:auto val="1"/>
        <c:lblOffset val="100"/>
        <c:noMultiLvlLbl val="0"/>
      </c:catAx>
      <c:valAx>
        <c:axId val="3288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hodů za sezonu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79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Úspěšnost šestek v pětiletce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'tabulky celkem - 10 let'!$AT$12</c:f>
              <c:strCache>
                <c:ptCount val="1"/>
                <c:pt idx="0">
                  <c:v>šestky průměr 7-8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let'!$C$13:$C$35</c:f>
              <c:strCache>
                <c:ptCount val="23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</c:strCache>
            </c:strRef>
          </c:cat>
          <c:val>
            <c:numRef>
              <c:f>'tabulky celkem - 10 let'!$AT$13:$AT$35</c:f>
              <c:numCache>
                <c:ptCount val="23"/>
                <c:pt idx="0">
                  <c:v>52.6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63.6</c:v>
                </c:pt>
                <c:pt idx="5">
                  <c:v>0</c:v>
                </c:pt>
                <c:pt idx="6">
                  <c:v>0</c:v>
                </c:pt>
                <c:pt idx="7">
                  <c:v>88.6</c:v>
                </c:pt>
                <c:pt idx="8">
                  <c:v>50.9</c:v>
                </c:pt>
                <c:pt idx="9">
                  <c:v>70.6</c:v>
                </c:pt>
                <c:pt idx="10">
                  <c:v>83.3</c:v>
                </c:pt>
                <c:pt idx="11">
                  <c:v>0</c:v>
                </c:pt>
                <c:pt idx="12">
                  <c:v>0</c:v>
                </c:pt>
                <c:pt idx="13">
                  <c:v>62.6</c:v>
                </c:pt>
                <c:pt idx="14">
                  <c:v>40</c:v>
                </c:pt>
                <c:pt idx="15">
                  <c:v>0</c:v>
                </c:pt>
                <c:pt idx="16">
                  <c:v>25</c:v>
                </c:pt>
                <c:pt idx="17">
                  <c:v>0</c:v>
                </c:pt>
                <c:pt idx="18">
                  <c:v>40</c:v>
                </c:pt>
                <c:pt idx="19">
                  <c:v>0</c:v>
                </c:pt>
                <c:pt idx="20">
                  <c:v>62.5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'tabulky celkem - 10 let'!$AU$12</c:f>
              <c:strCache>
                <c:ptCount val="1"/>
                <c:pt idx="0">
                  <c:v>šestky průměr 8-9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let'!$C$13:$C$35</c:f>
              <c:strCache>
                <c:ptCount val="23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</c:strCache>
            </c:strRef>
          </c:cat>
          <c:val>
            <c:numRef>
              <c:f>'tabulky celkem - 10 let'!$AU$13:$AU$35</c:f>
              <c:numCache>
                <c:ptCount val="23"/>
                <c:pt idx="0">
                  <c:v>44.7</c:v>
                </c:pt>
                <c:pt idx="1">
                  <c:v>0</c:v>
                </c:pt>
                <c:pt idx="2">
                  <c:v>55.6</c:v>
                </c:pt>
                <c:pt idx="3">
                  <c:v>0</c:v>
                </c:pt>
                <c:pt idx="4">
                  <c:v>64.6</c:v>
                </c:pt>
                <c:pt idx="5">
                  <c:v>0</c:v>
                </c:pt>
                <c:pt idx="6">
                  <c:v>81.3</c:v>
                </c:pt>
                <c:pt idx="7">
                  <c:v>76.2</c:v>
                </c:pt>
                <c:pt idx="8">
                  <c:v>75.4</c:v>
                </c:pt>
                <c:pt idx="9">
                  <c:v>37.5</c:v>
                </c:pt>
                <c:pt idx="10">
                  <c:v>71</c:v>
                </c:pt>
                <c:pt idx="11">
                  <c:v>0</c:v>
                </c:pt>
                <c:pt idx="12">
                  <c:v>100</c:v>
                </c:pt>
                <c:pt idx="13">
                  <c:v>52.9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75</c:v>
                </c:pt>
                <c:pt idx="19">
                  <c:v>0</c:v>
                </c:pt>
                <c:pt idx="20">
                  <c:v>68.8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'tabulky celkem - 10 let'!$AV$12</c:f>
              <c:strCache>
                <c:ptCount val="1"/>
                <c:pt idx="0">
                  <c:v>šestky průměr 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let'!$C$13:$C$35</c:f>
              <c:strCache>
                <c:ptCount val="23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</c:strCache>
            </c:strRef>
          </c:cat>
          <c:val>
            <c:numRef>
              <c:f>'tabulky celkem - 10 let'!$AV$13:$AV$35</c:f>
              <c:numCache>
                <c:ptCount val="23"/>
                <c:pt idx="0">
                  <c:v>37.5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41.7</c:v>
                </c:pt>
                <c:pt idx="5">
                  <c:v>60.8</c:v>
                </c:pt>
                <c:pt idx="6">
                  <c:v>54.8</c:v>
                </c:pt>
                <c:pt idx="7">
                  <c:v>76.7</c:v>
                </c:pt>
                <c:pt idx="8">
                  <c:v>72.6</c:v>
                </c:pt>
                <c:pt idx="9">
                  <c:v>0</c:v>
                </c:pt>
                <c:pt idx="10">
                  <c:v>68.4</c:v>
                </c:pt>
                <c:pt idx="11">
                  <c:v>0</c:v>
                </c:pt>
                <c:pt idx="12">
                  <c:v>0</c:v>
                </c:pt>
                <c:pt idx="13">
                  <c:v>37.7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'tabulky celkem - 10 let'!$AW$12</c:f>
              <c:strCache>
                <c:ptCount val="1"/>
                <c:pt idx="0">
                  <c:v>šestky průměr 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let'!$C$13:$C$35</c:f>
              <c:strCache>
                <c:ptCount val="23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</c:strCache>
            </c:strRef>
          </c:cat>
          <c:val>
            <c:numRef>
              <c:f>'tabulky celkem - 10 let'!$AW$13:$AW$35</c:f>
              <c:numCache>
                <c:ptCount val="23"/>
                <c:pt idx="0">
                  <c:v>43.2</c:v>
                </c:pt>
                <c:pt idx="1">
                  <c:v>0</c:v>
                </c:pt>
                <c:pt idx="2">
                  <c:v>0</c:v>
                </c:pt>
                <c:pt idx="3">
                  <c:v>37.5</c:v>
                </c:pt>
                <c:pt idx="4">
                  <c:v>67.7</c:v>
                </c:pt>
                <c:pt idx="5">
                  <c:v>0</c:v>
                </c:pt>
                <c:pt idx="6">
                  <c:v>85.7</c:v>
                </c:pt>
                <c:pt idx="7">
                  <c:v>35.7</c:v>
                </c:pt>
                <c:pt idx="8">
                  <c:v>41.4</c:v>
                </c:pt>
                <c:pt idx="9">
                  <c:v>0</c:v>
                </c:pt>
                <c:pt idx="10">
                  <c:v>55.6</c:v>
                </c:pt>
                <c:pt idx="11">
                  <c:v>0</c:v>
                </c:pt>
                <c:pt idx="12">
                  <c:v>0</c:v>
                </c:pt>
                <c:pt idx="13">
                  <c:v>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75</c:v>
                </c:pt>
                <c:pt idx="18">
                  <c:v>0</c:v>
                </c:pt>
                <c:pt idx="19">
                  <c:v>35.9</c:v>
                </c:pt>
                <c:pt idx="20">
                  <c:v>0</c:v>
                </c:pt>
                <c:pt idx="21">
                  <c:v>37.5</c:v>
                </c:pt>
                <c:pt idx="22">
                  <c:v>25</c:v>
                </c:pt>
              </c:numCache>
            </c:numRef>
          </c:val>
        </c:ser>
        <c:ser>
          <c:idx val="4"/>
          <c:order val="4"/>
          <c:tx>
            <c:strRef>
              <c:f>'tabulky celkem - 10 let'!$AX$12</c:f>
              <c:strCache>
                <c:ptCount val="1"/>
                <c:pt idx="0">
                  <c:v>šestky průměr  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let'!$C$13:$C$35</c:f>
              <c:strCache>
                <c:ptCount val="23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</c:strCache>
            </c:strRef>
          </c:cat>
          <c:val>
            <c:numRef>
              <c:f>'tabulky celkem - 10 let'!$AX$13:$AX$35</c:f>
              <c:numCache>
                <c:ptCount val="23"/>
                <c:pt idx="0">
                  <c:v>60.4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58</c:v>
                </c:pt>
                <c:pt idx="5">
                  <c:v>0</c:v>
                </c:pt>
                <c:pt idx="6">
                  <c:v>63</c:v>
                </c:pt>
                <c:pt idx="7">
                  <c:v>71.4</c:v>
                </c:pt>
                <c:pt idx="8">
                  <c:v>57.1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40</c:v>
                </c:pt>
                <c:pt idx="14">
                  <c:v>0</c:v>
                </c:pt>
                <c:pt idx="15">
                  <c:v>0</c:v>
                </c:pt>
                <c:pt idx="16">
                  <c:v>50</c:v>
                </c:pt>
                <c:pt idx="17">
                  <c:v>60.9</c:v>
                </c:pt>
                <c:pt idx="18">
                  <c:v>0</c:v>
                </c:pt>
                <c:pt idx="19">
                  <c:v>40</c:v>
                </c:pt>
                <c:pt idx="20">
                  <c:v>0</c:v>
                </c:pt>
                <c:pt idx="21">
                  <c:v>46.2</c:v>
                </c:pt>
                <c:pt idx="22">
                  <c:v>0</c:v>
                </c:pt>
              </c:numCache>
            </c:numRef>
          </c:val>
        </c:ser>
        <c:axId val="27525126"/>
        <c:axId val="46399543"/>
      </c:bar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 úspěšnost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25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Proměněné šestky v pětiletce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'tabulky celkem - 10 let'!$AN$12</c:f>
              <c:strCache>
                <c:ptCount val="1"/>
                <c:pt idx="0">
                  <c:v>šestky dal 7-8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let'!$C$13:$C$35</c:f>
              <c:strCache>
                <c:ptCount val="23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</c:strCache>
            </c:strRef>
          </c:cat>
          <c:val>
            <c:numRef>
              <c:f>'tabulky celkem - 10 let'!$AN$13:$AN$35</c:f>
              <c:numCache>
                <c:ptCount val="23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</c:v>
                </c:pt>
                <c:pt idx="5">
                  <c:v>0</c:v>
                </c:pt>
                <c:pt idx="6">
                  <c:v>0</c:v>
                </c:pt>
                <c:pt idx="7">
                  <c:v>31</c:v>
                </c:pt>
                <c:pt idx="8">
                  <c:v>29</c:v>
                </c:pt>
                <c:pt idx="9">
                  <c:v>12</c:v>
                </c:pt>
                <c:pt idx="10">
                  <c:v>15</c:v>
                </c:pt>
                <c:pt idx="11">
                  <c:v>0</c:v>
                </c:pt>
                <c:pt idx="12">
                  <c:v>0</c:v>
                </c:pt>
                <c:pt idx="13">
                  <c:v>67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15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'tabulky celkem - 10 let'!$AO$12</c:f>
              <c:strCache>
                <c:ptCount val="1"/>
                <c:pt idx="0">
                  <c:v>šestky dal 8-9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let'!$C$13:$C$35</c:f>
              <c:strCache>
                <c:ptCount val="23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</c:strCache>
            </c:strRef>
          </c:cat>
          <c:val>
            <c:numRef>
              <c:f>'tabulky celkem - 10 let'!$AO$13:$AO$35</c:f>
              <c:numCache>
                <c:ptCount val="23"/>
                <c:pt idx="0">
                  <c:v>42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51</c:v>
                </c:pt>
                <c:pt idx="5">
                  <c:v>0</c:v>
                </c:pt>
                <c:pt idx="6">
                  <c:v>26</c:v>
                </c:pt>
                <c:pt idx="7">
                  <c:v>16</c:v>
                </c:pt>
                <c:pt idx="8">
                  <c:v>43</c:v>
                </c:pt>
                <c:pt idx="9">
                  <c:v>3</c:v>
                </c:pt>
                <c:pt idx="10">
                  <c:v>22</c:v>
                </c:pt>
                <c:pt idx="11">
                  <c:v>0</c:v>
                </c:pt>
                <c:pt idx="12">
                  <c:v>2</c:v>
                </c:pt>
                <c:pt idx="13">
                  <c:v>55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'tabulky celkem - 10 let'!$AP$12</c:f>
              <c:strCache>
                <c:ptCount val="1"/>
                <c:pt idx="0">
                  <c:v>šestky dal 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let'!$C$13:$C$35</c:f>
              <c:strCache>
                <c:ptCount val="23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</c:strCache>
            </c:strRef>
          </c:cat>
          <c:val>
            <c:numRef>
              <c:f>'tabulky celkem - 10 let'!$AP$13:$AP$35</c:f>
              <c:numCache>
                <c:ptCount val="23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48</c:v>
                </c:pt>
                <c:pt idx="6">
                  <c:v>17</c:v>
                </c:pt>
                <c:pt idx="7">
                  <c:v>23</c:v>
                </c:pt>
                <c:pt idx="8">
                  <c:v>53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29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'tabulky celkem - 10 let'!$AQ$12</c:f>
              <c:strCache>
                <c:ptCount val="1"/>
                <c:pt idx="0">
                  <c:v>šestky dal 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let'!$C$13:$C$35</c:f>
              <c:strCache>
                <c:ptCount val="23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</c:strCache>
            </c:strRef>
          </c:cat>
          <c:val>
            <c:numRef>
              <c:f>'tabulky celkem - 10 let'!$AQ$13:$AQ$35</c:f>
              <c:numCache>
                <c:ptCount val="23"/>
                <c:pt idx="0">
                  <c:v>32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63</c:v>
                </c:pt>
                <c:pt idx="5">
                  <c:v>0</c:v>
                </c:pt>
                <c:pt idx="6">
                  <c:v>12</c:v>
                </c:pt>
                <c:pt idx="7">
                  <c:v>5</c:v>
                </c:pt>
                <c:pt idx="8">
                  <c:v>12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47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14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'tabulky celkem - 10 let'!$AR$12</c:f>
              <c:strCache>
                <c:ptCount val="1"/>
                <c:pt idx="0">
                  <c:v>šestky dal 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'tabulky celkem - 10 let'!$C$13:$C$35</c:f>
              <c:strCache>
                <c:ptCount val="23"/>
                <c:pt idx="0">
                  <c:v>Čechovský Marek</c:v>
                </c:pt>
                <c:pt idx="1">
                  <c:v>Dostál Radek</c:v>
                </c:pt>
                <c:pt idx="2">
                  <c:v>Ducháček Ludvík</c:v>
                </c:pt>
                <c:pt idx="3">
                  <c:v>Dvořák Milan</c:v>
                </c:pt>
                <c:pt idx="4">
                  <c:v>Fiksa Ondřej</c:v>
                </c:pt>
                <c:pt idx="5">
                  <c:v>Filipi Josef</c:v>
                </c:pt>
                <c:pt idx="6">
                  <c:v>Hedvičák Jaroslav</c:v>
                </c:pt>
                <c:pt idx="7">
                  <c:v>Krontorád Pavel</c:v>
                </c:pt>
                <c:pt idx="8">
                  <c:v>Krontorád Vít</c:v>
                </c:pt>
                <c:pt idx="9">
                  <c:v>Krška Josef</c:v>
                </c:pt>
                <c:pt idx="10">
                  <c:v>Maca Radek</c:v>
                </c:pt>
                <c:pt idx="11">
                  <c:v>Müller Petr</c:v>
                </c:pt>
                <c:pt idx="12">
                  <c:v>Müller Tomáš</c:v>
                </c:pt>
                <c:pt idx="13">
                  <c:v>Nepustil Petr</c:v>
                </c:pt>
                <c:pt idx="14">
                  <c:v>Petr Martin</c:v>
                </c:pt>
                <c:pt idx="15">
                  <c:v>Poláček Dušan</c:v>
                </c:pt>
                <c:pt idx="16">
                  <c:v>Rychtář Jan</c:v>
                </c:pt>
                <c:pt idx="17">
                  <c:v>Slezák Jakub</c:v>
                </c:pt>
                <c:pt idx="18">
                  <c:v>Straka Tomáš</c:v>
                </c:pt>
                <c:pt idx="19">
                  <c:v>Stríž Rostislav</c:v>
                </c:pt>
                <c:pt idx="20">
                  <c:v>Šulc Michal</c:v>
                </c:pt>
                <c:pt idx="21">
                  <c:v>Teplý Petr</c:v>
                </c:pt>
                <c:pt idx="22">
                  <c:v>Trojan Pavel</c:v>
                </c:pt>
              </c:strCache>
            </c:strRef>
          </c:cat>
          <c:val>
            <c:numRef>
              <c:f>'tabulky celkem - 10 let'!$AR$13:$AR$35</c:f>
              <c:numCache>
                <c:ptCount val="23"/>
                <c:pt idx="0">
                  <c:v>32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65</c:v>
                </c:pt>
                <c:pt idx="5">
                  <c:v>0</c:v>
                </c:pt>
                <c:pt idx="6">
                  <c:v>17</c:v>
                </c:pt>
                <c:pt idx="7">
                  <c:v>5</c:v>
                </c:pt>
                <c:pt idx="8">
                  <c:v>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18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28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</c:numCache>
            </c:numRef>
          </c:val>
        </c:ser>
        <c:axId val="14942704"/>
        <c:axId val="266609"/>
      </c:ba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66609"/>
        <c:crosses val="autoZero"/>
        <c:auto val="1"/>
        <c:lblOffset val="100"/>
        <c:noMultiLvlLbl val="0"/>
      </c:catAx>
      <c:valAx>
        <c:axId val="266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vstřelených šestek za sezonu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42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95250</xdr:rowOff>
    </xdr:from>
    <xdr:to>
      <xdr:col>12</xdr:col>
      <xdr:colOff>228600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38100" y="95250"/>
        <a:ext cx="102489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</xdr:row>
      <xdr:rowOff>104775</xdr:rowOff>
    </xdr:from>
    <xdr:to>
      <xdr:col>12</xdr:col>
      <xdr:colOff>200025</xdr:colOff>
      <xdr:row>55</xdr:row>
      <xdr:rowOff>19050</xdr:rowOff>
    </xdr:to>
    <xdr:graphicFrame>
      <xdr:nvGraphicFramePr>
        <xdr:cNvPr id="2" name="Chart 2"/>
        <xdr:cNvGraphicFramePr/>
      </xdr:nvGraphicFramePr>
      <xdr:xfrm>
        <a:off x="28575" y="5505450"/>
        <a:ext cx="10229850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11</xdr:col>
      <xdr:colOff>742950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95250" y="85725"/>
        <a:ext cx="98679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58</xdr:row>
      <xdr:rowOff>0</xdr:rowOff>
    </xdr:from>
    <xdr:to>
      <xdr:col>11</xdr:col>
      <xdr:colOff>790575</xdr:colOff>
      <xdr:row>87</xdr:row>
      <xdr:rowOff>171450</xdr:rowOff>
    </xdr:to>
    <xdr:graphicFrame>
      <xdr:nvGraphicFramePr>
        <xdr:cNvPr id="2" name="Chart 2"/>
        <xdr:cNvGraphicFramePr/>
      </xdr:nvGraphicFramePr>
      <xdr:xfrm>
        <a:off x="285750" y="11601450"/>
        <a:ext cx="97250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25</xdr:row>
      <xdr:rowOff>123825</xdr:rowOff>
    </xdr:from>
    <xdr:to>
      <xdr:col>11</xdr:col>
      <xdr:colOff>771525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14300" y="5124450"/>
        <a:ext cx="987742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-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-2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34:E139" sheet="soupiska"/>
  </cacheSource>
  <cacheFields count="2">
    <cacheField name="ročník">
      <sharedItems containsMixedTypes="0" count="5">
        <s v="2007-8"/>
        <s v="2008-9"/>
        <s v="2009-10"/>
        <s v="2010-1"/>
        <s v="2011-2"/>
      </sharedItems>
    </cacheField>
    <cacheField name="hráč">
      <sharedItems containsMixedTypes="0" count="25">
        <s v="Čechovský Marek"/>
        <s v="Dostál Radek"/>
        <s v="Ducháček Ludvík"/>
        <s v="Fiksa Ondřej"/>
        <s v="Filipi Josef"/>
        <s v="Hedvičák Jaroslav"/>
        <s v="Krontorád Pavel"/>
        <s v="Krontorád Vít"/>
        <s v="Krška Josef"/>
        <s v="Maca Radek"/>
        <s v="Müller Tomáš"/>
        <s v="Müller Petr"/>
        <s v="Nepustil Petr"/>
        <s v="Petr Martin"/>
        <s v="Poláček Dušan"/>
        <s v="Rychtář Jan"/>
        <s v="Straka Tomáš"/>
        <s v="Šulc Michal"/>
        <s v="Teplý Petr"/>
        <s v="Trojan Pavel"/>
        <s v="Zauf Michal"/>
        <s v="Dvořák Milan"/>
        <s v="Slezák Jakub"/>
        <s v="Stríž Rostislav"/>
        <s v="Krška Josef Ing.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38:I64" firstHeaderRow="2" firstDataRow="2" firstDataCol="1"/>
  <pivotFields count="2">
    <pivotField dataField="1" compact="0" outline="0" subtotalTop="0" showAll="0"/>
    <pivotField axis="axisRow" compact="0" outline="0" subtotalTop="0" showAll="0">
      <items count="26">
        <item x="0"/>
        <item x="1"/>
        <item x="2"/>
        <item x="21"/>
        <item x="3"/>
        <item x="4"/>
        <item x="5"/>
        <item x="6"/>
        <item x="7"/>
        <item x="8"/>
        <item m="1" x="24"/>
        <item x="9"/>
        <item x="11"/>
        <item x="10"/>
        <item x="12"/>
        <item x="13"/>
        <item x="14"/>
        <item x="15"/>
        <item x="22"/>
        <item x="16"/>
        <item x="23"/>
        <item x="17"/>
        <item x="18"/>
        <item x="19"/>
        <item x="20"/>
        <item t="default"/>
      </items>
    </pivotField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Počet z ročník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B6:L139"/>
  <sheetViews>
    <sheetView showGridLines="0" zoomScale="75" zoomScaleNormal="75" zoomScalePageLayoutView="0" workbookViewId="0" topLeftCell="B1">
      <selection activeCell="F35" sqref="F35"/>
    </sheetView>
  </sheetViews>
  <sheetFormatPr defaultColWidth="8.796875" defaultRowHeight="15.75"/>
  <cols>
    <col min="2" max="2" width="5.296875" style="0" customWidth="1"/>
    <col min="3" max="3" width="6.19921875" style="0" customWidth="1"/>
    <col min="4" max="4" width="7.09765625" style="0" customWidth="1"/>
    <col min="5" max="5" width="19.59765625" style="0" customWidth="1"/>
    <col min="6" max="6" width="17.296875" style="0" customWidth="1"/>
    <col min="8" max="8" width="18.09765625" style="0" customWidth="1"/>
    <col min="9" max="9" width="6.8984375" style="0" customWidth="1"/>
    <col min="10" max="10" width="17.5" style="0" customWidth="1"/>
    <col min="11" max="11" width="16.8984375" style="0" customWidth="1"/>
    <col min="12" max="12" width="15.09765625" style="0" customWidth="1"/>
  </cols>
  <sheetData>
    <row r="6" ht="15.75">
      <c r="B6" t="s">
        <v>74</v>
      </c>
    </row>
    <row r="10" spans="2:12" ht="16.5" thickBot="1">
      <c r="B10" s="1" t="s">
        <v>0</v>
      </c>
      <c r="C10" s="2" t="s">
        <v>1</v>
      </c>
      <c r="D10" s="3"/>
      <c r="E10" s="2" t="s">
        <v>2</v>
      </c>
      <c r="F10" s="4" t="s">
        <v>3</v>
      </c>
      <c r="H10" s="79" t="s">
        <v>101</v>
      </c>
      <c r="I10" s="79" t="s">
        <v>107</v>
      </c>
      <c r="J10" s="79" t="s">
        <v>108</v>
      </c>
      <c r="K10" s="79" t="s">
        <v>109</v>
      </c>
      <c r="L10" s="79" t="s">
        <v>110</v>
      </c>
    </row>
    <row r="11" spans="2:12" ht="15.75">
      <c r="B11" s="5" t="s">
        <v>4</v>
      </c>
      <c r="C11" s="6">
        <v>12</v>
      </c>
      <c r="D11" s="7"/>
      <c r="E11" s="71" t="s">
        <v>5</v>
      </c>
      <c r="F11" s="72" t="s">
        <v>75</v>
      </c>
      <c r="G11">
        <f>VLOOKUP(E11,'2011-2'!$C$13:$O$33,2,FALSE)</f>
        <v>10</v>
      </c>
      <c r="H11" s="10" t="s">
        <v>5</v>
      </c>
      <c r="I11" s="10" t="s">
        <v>5</v>
      </c>
      <c r="J11" s="10" t="s">
        <v>5</v>
      </c>
      <c r="K11" s="10" t="s">
        <v>5</v>
      </c>
      <c r="L11" s="10" t="s">
        <v>5</v>
      </c>
    </row>
    <row r="12" spans="2:12" ht="15.75">
      <c r="B12" s="8" t="s">
        <v>6</v>
      </c>
      <c r="C12" s="9"/>
      <c r="D12" s="9"/>
      <c r="E12" s="71" t="s">
        <v>7</v>
      </c>
      <c r="F12" s="72" t="s">
        <v>76</v>
      </c>
      <c r="G12">
        <f>VLOOKUP(E12,'2011-2'!$C$13:$O$33,2,FALSE)</f>
        <v>0</v>
      </c>
      <c r="H12" s="10" t="s">
        <v>7</v>
      </c>
      <c r="I12" s="10" t="s">
        <v>7</v>
      </c>
      <c r="J12" s="10" t="s">
        <v>7</v>
      </c>
      <c r="K12" s="10" t="s">
        <v>7</v>
      </c>
      <c r="L12" s="10" t="s">
        <v>7</v>
      </c>
    </row>
    <row r="13" spans="2:12" ht="15.75">
      <c r="B13" s="8" t="s">
        <v>8</v>
      </c>
      <c r="C13" s="10">
        <v>14</v>
      </c>
      <c r="D13" s="9"/>
      <c r="E13" s="71" t="s">
        <v>9</v>
      </c>
      <c r="F13" s="72" t="s">
        <v>77</v>
      </c>
      <c r="G13">
        <f>VLOOKUP(E13,'2011-2'!$C$13:$O$33,2,FALSE)</f>
        <v>0</v>
      </c>
      <c r="H13" s="10" t="s">
        <v>9</v>
      </c>
      <c r="I13" s="10" t="s">
        <v>9</v>
      </c>
      <c r="J13" s="10" t="s">
        <v>9</v>
      </c>
      <c r="K13" s="10" t="s">
        <v>9</v>
      </c>
      <c r="L13" s="10" t="s">
        <v>9</v>
      </c>
    </row>
    <row r="14" spans="2:12" ht="15.75">
      <c r="B14" s="8" t="s">
        <v>10</v>
      </c>
      <c r="C14" s="10">
        <v>20</v>
      </c>
      <c r="D14" s="9"/>
      <c r="E14" s="71" t="s">
        <v>78</v>
      </c>
      <c r="F14" s="72" t="s">
        <v>79</v>
      </c>
      <c r="G14">
        <f>VLOOKUP(E14,'2011-2'!$C$13:$O$33,2,FALSE)</f>
        <v>14</v>
      </c>
      <c r="H14" s="10" t="s">
        <v>78</v>
      </c>
      <c r="I14" s="10" t="s">
        <v>78</v>
      </c>
      <c r="J14" s="10" t="s">
        <v>11</v>
      </c>
      <c r="K14" s="10" t="s">
        <v>11</v>
      </c>
      <c r="L14" s="10" t="s">
        <v>11</v>
      </c>
    </row>
    <row r="15" spans="2:12" ht="15.75">
      <c r="B15" s="8" t="s">
        <v>12</v>
      </c>
      <c r="C15" s="10">
        <v>4</v>
      </c>
      <c r="D15" s="9"/>
      <c r="E15" s="71" t="s">
        <v>11</v>
      </c>
      <c r="F15" s="72" t="s">
        <v>80</v>
      </c>
      <c r="G15">
        <f>VLOOKUP(E15,'2011-2'!$C$13:$O$33,2,FALSE)</f>
        <v>22</v>
      </c>
      <c r="H15" s="10" t="s">
        <v>11</v>
      </c>
      <c r="I15" s="10" t="s">
        <v>11</v>
      </c>
      <c r="J15" s="10" t="s">
        <v>13</v>
      </c>
      <c r="K15" s="10" t="s">
        <v>13</v>
      </c>
      <c r="L15" s="10" t="s">
        <v>13</v>
      </c>
    </row>
    <row r="16" spans="2:12" ht="15.75">
      <c r="B16" s="8" t="s">
        <v>14</v>
      </c>
      <c r="C16" s="10">
        <v>15</v>
      </c>
      <c r="D16" s="9"/>
      <c r="E16" s="71" t="s">
        <v>15</v>
      </c>
      <c r="F16" s="72" t="s">
        <v>81</v>
      </c>
      <c r="G16">
        <f>VLOOKUP(E16,'2011-2'!$C$13:$O$33,2,FALSE)</f>
        <v>16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</row>
    <row r="17" spans="2:12" ht="15.75">
      <c r="B17" s="8" t="s">
        <v>16</v>
      </c>
      <c r="C17" s="10">
        <v>10</v>
      </c>
      <c r="D17" s="9"/>
      <c r="E17" s="71" t="s">
        <v>17</v>
      </c>
      <c r="F17" s="72" t="s">
        <v>81</v>
      </c>
      <c r="G17">
        <f>VLOOKUP(E17,'2011-2'!$C$13:$O$33,2,FALSE)</f>
        <v>12</v>
      </c>
      <c r="H17" s="10" t="s">
        <v>17</v>
      </c>
      <c r="I17" s="10" t="s">
        <v>17</v>
      </c>
      <c r="J17" s="10" t="s">
        <v>17</v>
      </c>
      <c r="K17" s="10" t="s">
        <v>17</v>
      </c>
      <c r="L17" s="10" t="s">
        <v>17</v>
      </c>
    </row>
    <row r="18" spans="2:12" ht="15.75">
      <c r="B18" s="8" t="s">
        <v>18</v>
      </c>
      <c r="C18" s="10">
        <v>7</v>
      </c>
      <c r="D18" s="9"/>
      <c r="E18" s="71" t="s">
        <v>19</v>
      </c>
      <c r="F18" s="72" t="s">
        <v>82</v>
      </c>
      <c r="G18">
        <f>VLOOKUP(E18,'2011-2'!$C$13:$O$33,2,FALSE)</f>
        <v>19</v>
      </c>
      <c r="H18" s="10" t="s">
        <v>19</v>
      </c>
      <c r="I18" s="10" t="s">
        <v>19</v>
      </c>
      <c r="J18" s="10" t="s">
        <v>19</v>
      </c>
      <c r="K18" s="10" t="s">
        <v>19</v>
      </c>
      <c r="L18" s="10" t="s">
        <v>19</v>
      </c>
    </row>
    <row r="19" spans="2:12" ht="15.75">
      <c r="B19" s="8" t="s">
        <v>20</v>
      </c>
      <c r="C19" s="10">
        <v>6</v>
      </c>
      <c r="D19" s="9"/>
      <c r="E19" s="71" t="s">
        <v>73</v>
      </c>
      <c r="F19" s="72" t="s">
        <v>83</v>
      </c>
      <c r="G19">
        <f>VLOOKUP(E19,'2011-2'!$C$13:$O$33,2,FALSE)</f>
        <v>0</v>
      </c>
      <c r="H19" s="10" t="s">
        <v>73</v>
      </c>
      <c r="I19" s="10" t="s">
        <v>73</v>
      </c>
      <c r="J19" s="10" t="s">
        <v>73</v>
      </c>
      <c r="K19" s="10" t="s">
        <v>105</v>
      </c>
      <c r="L19" s="10" t="s">
        <v>105</v>
      </c>
    </row>
    <row r="20" spans="2:12" ht="15.75">
      <c r="B20" s="8" t="s">
        <v>21</v>
      </c>
      <c r="C20" s="10">
        <v>18</v>
      </c>
      <c r="D20" s="9"/>
      <c r="E20" s="71" t="s">
        <v>22</v>
      </c>
      <c r="F20" s="72" t="s">
        <v>84</v>
      </c>
      <c r="G20">
        <f>VLOOKUP(E20,'2011-2'!$C$13:$O$33,2,FALSE)</f>
        <v>8</v>
      </c>
      <c r="H20" s="10" t="s">
        <v>22</v>
      </c>
      <c r="I20" s="10" t="s">
        <v>22</v>
      </c>
      <c r="J20" s="10" t="s">
        <v>22</v>
      </c>
      <c r="K20" s="10" t="s">
        <v>22</v>
      </c>
      <c r="L20" s="10" t="s">
        <v>22</v>
      </c>
    </row>
    <row r="21" spans="2:12" ht="15.75">
      <c r="B21" s="8" t="s">
        <v>23</v>
      </c>
      <c r="C21" s="10">
        <v>17</v>
      </c>
      <c r="D21" s="9"/>
      <c r="E21" s="71" t="s">
        <v>24</v>
      </c>
      <c r="F21" s="72" t="s">
        <v>85</v>
      </c>
      <c r="G21">
        <f>VLOOKUP(E21,'2011-2'!$C$13:$O$33,2,FALSE)</f>
        <v>0</v>
      </c>
      <c r="H21" s="10" t="s">
        <v>24</v>
      </c>
      <c r="I21" s="10" t="s">
        <v>24</v>
      </c>
      <c r="J21" s="10" t="s">
        <v>24</v>
      </c>
      <c r="K21" s="10" t="s">
        <v>24</v>
      </c>
      <c r="L21" s="10" t="s">
        <v>24</v>
      </c>
    </row>
    <row r="22" spans="2:12" ht="15.75">
      <c r="B22" s="8" t="s">
        <v>25</v>
      </c>
      <c r="C22" s="10">
        <v>17</v>
      </c>
      <c r="D22" s="9"/>
      <c r="E22" s="71" t="s">
        <v>26</v>
      </c>
      <c r="F22" s="72" t="s">
        <v>86</v>
      </c>
      <c r="G22">
        <f>VLOOKUP(E22,'2011-2'!$C$13:$O$33,2,FALSE)</f>
        <v>1</v>
      </c>
      <c r="H22" s="10" t="s">
        <v>26</v>
      </c>
      <c r="I22" s="10" t="s">
        <v>26</v>
      </c>
      <c r="J22" s="10" t="s">
        <v>26</v>
      </c>
      <c r="K22" s="10" t="s">
        <v>26</v>
      </c>
      <c r="L22" s="10" t="s">
        <v>26</v>
      </c>
    </row>
    <row r="23" spans="2:12" ht="15.75">
      <c r="B23" s="8" t="s">
        <v>27</v>
      </c>
      <c r="C23" s="10">
        <v>16</v>
      </c>
      <c r="D23" s="9"/>
      <c r="E23" s="71" t="s">
        <v>28</v>
      </c>
      <c r="F23" s="72" t="s">
        <v>87</v>
      </c>
      <c r="G23">
        <f>VLOOKUP(E23,'2011-2'!$C$13:$O$33,2,FALSE)</f>
        <v>19</v>
      </c>
      <c r="H23" s="10" t="s">
        <v>28</v>
      </c>
      <c r="I23" s="10" t="s">
        <v>28</v>
      </c>
      <c r="J23" s="10" t="s">
        <v>28</v>
      </c>
      <c r="K23" s="10" t="s">
        <v>28</v>
      </c>
      <c r="L23" s="10" t="s">
        <v>28</v>
      </c>
    </row>
    <row r="24" spans="2:12" ht="15.75">
      <c r="B24" s="8" t="s">
        <v>29</v>
      </c>
      <c r="C24" s="10">
        <v>8</v>
      </c>
      <c r="D24" s="9"/>
      <c r="E24" s="71" t="s">
        <v>30</v>
      </c>
      <c r="F24" s="72" t="s">
        <v>88</v>
      </c>
      <c r="G24">
        <f>VLOOKUP(E24,'2011-2'!$C$13:$O$33,2,FALSE)</f>
        <v>0</v>
      </c>
      <c r="H24" s="10" t="s">
        <v>30</v>
      </c>
      <c r="I24" s="10" t="s">
        <v>30</v>
      </c>
      <c r="J24" s="10" t="s">
        <v>30</v>
      </c>
      <c r="K24" s="10" t="s">
        <v>30</v>
      </c>
      <c r="L24" s="10" t="s">
        <v>30</v>
      </c>
    </row>
    <row r="25" spans="2:12" ht="15.75">
      <c r="B25" s="8" t="s">
        <v>31</v>
      </c>
      <c r="C25" s="10"/>
      <c r="D25" s="9"/>
      <c r="E25" s="71" t="s">
        <v>40</v>
      </c>
      <c r="F25" s="72" t="s">
        <v>89</v>
      </c>
      <c r="G25">
        <f>VLOOKUP(E25,'2011-2'!$C$13:$O$33,2,FALSE)</f>
        <v>9</v>
      </c>
      <c r="H25" s="10" t="s">
        <v>40</v>
      </c>
      <c r="I25" s="10" t="s">
        <v>40</v>
      </c>
      <c r="J25" s="10" t="s">
        <v>32</v>
      </c>
      <c r="K25" s="10" t="s">
        <v>32</v>
      </c>
      <c r="L25" s="10" t="s">
        <v>32</v>
      </c>
    </row>
    <row r="26" spans="2:12" ht="15.75">
      <c r="B26" s="8" t="s">
        <v>33</v>
      </c>
      <c r="C26" s="9">
        <v>9</v>
      </c>
      <c r="D26" s="9"/>
      <c r="E26" s="71" t="s">
        <v>34</v>
      </c>
      <c r="F26" s="72" t="s">
        <v>90</v>
      </c>
      <c r="G26">
        <f>VLOOKUP(E26,'2011-2'!$C$13:$O$33,2,FALSE)</f>
        <v>2</v>
      </c>
      <c r="H26" s="10" t="s">
        <v>34</v>
      </c>
      <c r="I26" s="10" t="s">
        <v>34</v>
      </c>
      <c r="J26" s="10" t="s">
        <v>34</v>
      </c>
      <c r="K26" s="10" t="s">
        <v>34</v>
      </c>
      <c r="L26" s="10" t="s">
        <v>34</v>
      </c>
    </row>
    <row r="27" spans="2:12" ht="15.75">
      <c r="B27" s="8" t="s">
        <v>35</v>
      </c>
      <c r="C27" s="9">
        <v>14</v>
      </c>
      <c r="D27" s="9"/>
      <c r="E27" s="71" t="s">
        <v>91</v>
      </c>
      <c r="F27" s="72" t="s">
        <v>92</v>
      </c>
      <c r="G27">
        <f>VLOOKUP(E27,'2011-2'!$C$13:$O$33,2,FALSE)</f>
        <v>15</v>
      </c>
      <c r="H27" s="10" t="s">
        <v>91</v>
      </c>
      <c r="I27" s="10" t="s">
        <v>91</v>
      </c>
      <c r="J27" s="10" t="s">
        <v>36</v>
      </c>
      <c r="K27" s="10" t="s">
        <v>36</v>
      </c>
      <c r="L27" s="10" t="s">
        <v>36</v>
      </c>
    </row>
    <row r="28" spans="2:12" ht="15.75">
      <c r="B28" s="8" t="s">
        <v>37</v>
      </c>
      <c r="C28" s="9">
        <v>5</v>
      </c>
      <c r="D28" s="9"/>
      <c r="E28" s="71" t="s">
        <v>36</v>
      </c>
      <c r="F28" s="72" t="s">
        <v>93</v>
      </c>
      <c r="G28">
        <f>VLOOKUP(E28,'2011-2'!$C$13:$O$33,2,FALSE)</f>
        <v>0</v>
      </c>
      <c r="H28" s="10" t="s">
        <v>36</v>
      </c>
      <c r="I28" s="10" t="s">
        <v>36</v>
      </c>
      <c r="J28" s="10" t="s">
        <v>38</v>
      </c>
      <c r="K28" s="10" t="s">
        <v>38</v>
      </c>
      <c r="L28" s="10" t="s">
        <v>38</v>
      </c>
    </row>
    <row r="29" spans="2:12" ht="15.75">
      <c r="B29" s="8" t="s">
        <v>39</v>
      </c>
      <c r="C29" s="9">
        <v>21</v>
      </c>
      <c r="D29" s="9"/>
      <c r="E29" s="71" t="s">
        <v>95</v>
      </c>
      <c r="F29" s="72"/>
      <c r="G29">
        <f>VLOOKUP(E29,'2011-2'!$C$13:$O$33,2,FALSE)</f>
        <v>10</v>
      </c>
      <c r="H29" s="10" t="s">
        <v>95</v>
      </c>
      <c r="I29" s="10" t="s">
        <v>95</v>
      </c>
      <c r="J29" s="10" t="s">
        <v>40</v>
      </c>
      <c r="K29" s="10" t="s">
        <v>40</v>
      </c>
      <c r="L29" s="10" t="s">
        <v>40</v>
      </c>
    </row>
    <row r="30" spans="2:12" ht="15.75">
      <c r="B30" s="8" t="s">
        <v>41</v>
      </c>
      <c r="C30" s="10"/>
      <c r="D30" s="9"/>
      <c r="E30" s="71" t="s">
        <v>38</v>
      </c>
      <c r="F30" s="72" t="s">
        <v>94</v>
      </c>
      <c r="G30">
        <f>VLOOKUP(E30,'2011-2'!$C$13:$O$33,2,FALSE)</f>
        <v>0</v>
      </c>
      <c r="H30" s="10" t="s">
        <v>38</v>
      </c>
      <c r="I30" s="10" t="s">
        <v>38</v>
      </c>
      <c r="J30" s="10" t="s">
        <v>42</v>
      </c>
      <c r="K30" s="10" t="s">
        <v>42</v>
      </c>
      <c r="L30" s="10" t="s">
        <v>42</v>
      </c>
    </row>
    <row r="31" spans="2:12" ht="15.75">
      <c r="B31" s="8" t="s">
        <v>43</v>
      </c>
      <c r="C31" s="9"/>
      <c r="D31" s="9"/>
      <c r="E31" s="71" t="s">
        <v>42</v>
      </c>
      <c r="F31" s="72"/>
      <c r="G31">
        <f>VLOOKUP(E31,'2011-2'!$C$13:$O$33,2,FALSE)</f>
        <v>6</v>
      </c>
      <c r="H31" s="10" t="s">
        <v>42</v>
      </c>
      <c r="I31" s="10" t="s">
        <v>42</v>
      </c>
      <c r="J31" s="10" t="s">
        <v>44</v>
      </c>
      <c r="K31" s="10" t="s">
        <v>44</v>
      </c>
      <c r="L31" s="10" t="s">
        <v>44</v>
      </c>
    </row>
    <row r="32" spans="2:6" ht="15.75">
      <c r="B32" s="12"/>
      <c r="C32" s="10"/>
      <c r="D32" s="9"/>
      <c r="E32" s="10"/>
      <c r="F32" s="11"/>
    </row>
    <row r="34" spans="4:5" ht="15.75">
      <c r="D34" t="s">
        <v>111</v>
      </c>
      <c r="E34" s="80" t="s">
        <v>2</v>
      </c>
    </row>
    <row r="35" spans="4:5" ht="15.75">
      <c r="D35" t="s">
        <v>110</v>
      </c>
      <c r="E35" s="10" t="s">
        <v>5</v>
      </c>
    </row>
    <row r="36" spans="4:5" ht="15.75">
      <c r="D36" t="s">
        <v>110</v>
      </c>
      <c r="E36" s="10" t="s">
        <v>7</v>
      </c>
    </row>
    <row r="37" spans="4:5" ht="15.75">
      <c r="D37" t="s">
        <v>110</v>
      </c>
      <c r="E37" s="10" t="s">
        <v>9</v>
      </c>
    </row>
    <row r="38" spans="4:9" ht="15.75">
      <c r="D38" t="s">
        <v>110</v>
      </c>
      <c r="E38" s="10" t="s">
        <v>11</v>
      </c>
      <c r="H38" s="81" t="s">
        <v>112</v>
      </c>
      <c r="I38" s="82"/>
    </row>
    <row r="39" spans="4:9" ht="15.75">
      <c r="D39" t="s">
        <v>110</v>
      </c>
      <c r="E39" s="10" t="s">
        <v>13</v>
      </c>
      <c r="H39" s="81" t="s">
        <v>2</v>
      </c>
      <c r="I39" s="82" t="s">
        <v>58</v>
      </c>
    </row>
    <row r="40" spans="4:9" ht="15.75">
      <c r="D40" t="s">
        <v>110</v>
      </c>
      <c r="E40" s="10" t="s">
        <v>15</v>
      </c>
      <c r="H40" s="83" t="s">
        <v>5</v>
      </c>
      <c r="I40" s="84">
        <v>5</v>
      </c>
    </row>
    <row r="41" spans="4:9" ht="15.75">
      <c r="D41" t="s">
        <v>110</v>
      </c>
      <c r="E41" s="10" t="s">
        <v>17</v>
      </c>
      <c r="H41" s="85" t="s">
        <v>7</v>
      </c>
      <c r="I41" s="86">
        <v>5</v>
      </c>
    </row>
    <row r="42" spans="4:9" ht="15.75">
      <c r="D42" t="s">
        <v>110</v>
      </c>
      <c r="E42" s="10" t="s">
        <v>19</v>
      </c>
      <c r="H42" s="85" t="s">
        <v>9</v>
      </c>
      <c r="I42" s="86">
        <v>5</v>
      </c>
    </row>
    <row r="43" spans="4:9" ht="15.75">
      <c r="D43" t="s">
        <v>110</v>
      </c>
      <c r="E43" s="10" t="s">
        <v>73</v>
      </c>
      <c r="H43" s="85" t="s">
        <v>78</v>
      </c>
      <c r="I43" s="86">
        <v>2</v>
      </c>
    </row>
    <row r="44" spans="4:9" ht="15.75">
      <c r="D44" t="s">
        <v>110</v>
      </c>
      <c r="E44" s="10" t="s">
        <v>22</v>
      </c>
      <c r="H44" s="85" t="s">
        <v>11</v>
      </c>
      <c r="I44" s="86">
        <v>5</v>
      </c>
    </row>
    <row r="45" spans="4:9" ht="15.75">
      <c r="D45" t="s">
        <v>110</v>
      </c>
      <c r="E45" s="10" t="s">
        <v>24</v>
      </c>
      <c r="H45" s="85" t="s">
        <v>13</v>
      </c>
      <c r="I45" s="86">
        <v>3</v>
      </c>
    </row>
    <row r="46" spans="4:9" ht="15.75">
      <c r="D46" t="s">
        <v>110</v>
      </c>
      <c r="E46" s="10" t="s">
        <v>26</v>
      </c>
      <c r="H46" s="85" t="s">
        <v>15</v>
      </c>
      <c r="I46" s="86">
        <v>5</v>
      </c>
    </row>
    <row r="47" spans="4:9" ht="15.75">
      <c r="D47" t="s">
        <v>110</v>
      </c>
      <c r="E47" s="10" t="s">
        <v>28</v>
      </c>
      <c r="H47" s="85" t="s">
        <v>17</v>
      </c>
      <c r="I47" s="86">
        <v>5</v>
      </c>
    </row>
    <row r="48" spans="4:9" ht="15.75">
      <c r="D48" t="s">
        <v>110</v>
      </c>
      <c r="E48" s="10" t="s">
        <v>30</v>
      </c>
      <c r="H48" s="85" t="s">
        <v>19</v>
      </c>
      <c r="I48" s="86">
        <v>5</v>
      </c>
    </row>
    <row r="49" spans="4:9" ht="15.75">
      <c r="D49" t="s">
        <v>110</v>
      </c>
      <c r="E49" s="10" t="s">
        <v>32</v>
      </c>
      <c r="H49" s="85" t="s">
        <v>73</v>
      </c>
      <c r="I49" s="86">
        <v>5</v>
      </c>
    </row>
    <row r="50" spans="4:9" ht="15.75">
      <c r="D50" t="s">
        <v>110</v>
      </c>
      <c r="E50" s="10" t="s">
        <v>34</v>
      </c>
      <c r="H50" s="85" t="s">
        <v>22</v>
      </c>
      <c r="I50" s="86">
        <v>5</v>
      </c>
    </row>
    <row r="51" spans="4:9" ht="15.75">
      <c r="D51" t="s">
        <v>110</v>
      </c>
      <c r="E51" s="10" t="s">
        <v>36</v>
      </c>
      <c r="H51" s="85" t="s">
        <v>26</v>
      </c>
      <c r="I51" s="86">
        <v>5</v>
      </c>
    </row>
    <row r="52" spans="4:9" ht="15.75">
      <c r="D52" t="s">
        <v>110</v>
      </c>
      <c r="E52" s="10" t="s">
        <v>38</v>
      </c>
      <c r="H52" s="85" t="s">
        <v>24</v>
      </c>
      <c r="I52" s="86">
        <v>5</v>
      </c>
    </row>
    <row r="53" spans="4:9" ht="15.75">
      <c r="D53" t="s">
        <v>110</v>
      </c>
      <c r="E53" s="10" t="s">
        <v>40</v>
      </c>
      <c r="H53" s="85" t="s">
        <v>28</v>
      </c>
      <c r="I53" s="86">
        <v>5</v>
      </c>
    </row>
    <row r="54" spans="4:9" ht="15.75">
      <c r="D54" t="s">
        <v>110</v>
      </c>
      <c r="E54" s="10" t="s">
        <v>42</v>
      </c>
      <c r="H54" s="85" t="s">
        <v>30</v>
      </c>
      <c r="I54" s="86">
        <v>5</v>
      </c>
    </row>
    <row r="55" spans="4:9" ht="15.75">
      <c r="D55" t="s">
        <v>110</v>
      </c>
      <c r="E55" s="10" t="s">
        <v>44</v>
      </c>
      <c r="H55" s="85" t="s">
        <v>32</v>
      </c>
      <c r="I55" s="86">
        <v>3</v>
      </c>
    </row>
    <row r="56" spans="4:9" ht="15.75">
      <c r="D56" s="79" t="s">
        <v>109</v>
      </c>
      <c r="E56" s="10" t="s">
        <v>5</v>
      </c>
      <c r="H56" s="85" t="s">
        <v>34</v>
      </c>
      <c r="I56" s="86">
        <v>5</v>
      </c>
    </row>
    <row r="57" spans="4:9" ht="15.75">
      <c r="D57" s="79" t="s">
        <v>109</v>
      </c>
      <c r="E57" s="10" t="s">
        <v>7</v>
      </c>
      <c r="H57" s="85" t="s">
        <v>91</v>
      </c>
      <c r="I57" s="86">
        <v>2</v>
      </c>
    </row>
    <row r="58" spans="4:9" ht="15.75">
      <c r="D58" s="79" t="s">
        <v>109</v>
      </c>
      <c r="E58" s="10" t="s">
        <v>9</v>
      </c>
      <c r="H58" s="85" t="s">
        <v>36</v>
      </c>
      <c r="I58" s="86">
        <v>5</v>
      </c>
    </row>
    <row r="59" spans="4:9" ht="15.75">
      <c r="D59" s="79" t="s">
        <v>109</v>
      </c>
      <c r="E59" s="10" t="s">
        <v>11</v>
      </c>
      <c r="H59" s="85" t="s">
        <v>95</v>
      </c>
      <c r="I59" s="86">
        <v>2</v>
      </c>
    </row>
    <row r="60" spans="4:9" ht="15.75">
      <c r="D60" s="79" t="s">
        <v>109</v>
      </c>
      <c r="E60" s="10" t="s">
        <v>13</v>
      </c>
      <c r="H60" s="85" t="s">
        <v>38</v>
      </c>
      <c r="I60" s="86">
        <v>5</v>
      </c>
    </row>
    <row r="61" spans="4:9" ht="15.75">
      <c r="D61" s="79" t="s">
        <v>109</v>
      </c>
      <c r="E61" s="10" t="s">
        <v>15</v>
      </c>
      <c r="H61" s="85" t="s">
        <v>40</v>
      </c>
      <c r="I61" s="86">
        <v>5</v>
      </c>
    </row>
    <row r="62" spans="4:9" ht="15.75">
      <c r="D62" s="79" t="s">
        <v>109</v>
      </c>
      <c r="E62" s="10" t="s">
        <v>17</v>
      </c>
      <c r="H62" s="85" t="s">
        <v>42</v>
      </c>
      <c r="I62" s="86">
        <v>5</v>
      </c>
    </row>
    <row r="63" spans="4:9" ht="15.75">
      <c r="D63" s="79" t="s">
        <v>109</v>
      </c>
      <c r="E63" s="10" t="s">
        <v>19</v>
      </c>
      <c r="H63" s="85" t="s">
        <v>44</v>
      </c>
      <c r="I63" s="86">
        <v>3</v>
      </c>
    </row>
    <row r="64" spans="4:9" ht="15.75">
      <c r="D64" s="79" t="s">
        <v>109</v>
      </c>
      <c r="E64" s="10" t="s">
        <v>73</v>
      </c>
      <c r="H64" s="87" t="s">
        <v>113</v>
      </c>
      <c r="I64" s="88">
        <v>105</v>
      </c>
    </row>
    <row r="65" spans="4:5" ht="15.75">
      <c r="D65" s="79" t="s">
        <v>109</v>
      </c>
      <c r="E65" s="10" t="s">
        <v>22</v>
      </c>
    </row>
    <row r="66" spans="4:5" ht="15.75">
      <c r="D66" s="79" t="s">
        <v>109</v>
      </c>
      <c r="E66" s="10" t="s">
        <v>24</v>
      </c>
    </row>
    <row r="67" spans="4:5" ht="15.75">
      <c r="D67" s="79" t="s">
        <v>109</v>
      </c>
      <c r="E67" s="10" t="s">
        <v>26</v>
      </c>
    </row>
    <row r="68" spans="4:5" ht="15.75">
      <c r="D68" s="79" t="s">
        <v>109</v>
      </c>
      <c r="E68" s="10" t="s">
        <v>28</v>
      </c>
    </row>
    <row r="69" spans="4:5" ht="15.75">
      <c r="D69" s="79" t="s">
        <v>109</v>
      </c>
      <c r="E69" s="10" t="s">
        <v>30</v>
      </c>
    </row>
    <row r="70" spans="4:5" ht="15.75">
      <c r="D70" s="79" t="s">
        <v>109</v>
      </c>
      <c r="E70" s="10" t="s">
        <v>32</v>
      </c>
    </row>
    <row r="71" spans="4:5" ht="15.75">
      <c r="D71" s="79" t="s">
        <v>109</v>
      </c>
      <c r="E71" s="10" t="s">
        <v>34</v>
      </c>
    </row>
    <row r="72" spans="4:5" ht="15.75">
      <c r="D72" s="79" t="s">
        <v>109</v>
      </c>
      <c r="E72" s="10" t="s">
        <v>36</v>
      </c>
    </row>
    <row r="73" spans="4:5" ht="15.75">
      <c r="D73" s="79" t="s">
        <v>109</v>
      </c>
      <c r="E73" s="10" t="s">
        <v>38</v>
      </c>
    </row>
    <row r="74" spans="4:5" ht="15.75">
      <c r="D74" s="79" t="s">
        <v>109</v>
      </c>
      <c r="E74" s="10" t="s">
        <v>40</v>
      </c>
    </row>
    <row r="75" spans="4:5" ht="15.75">
      <c r="D75" s="79" t="s">
        <v>109</v>
      </c>
      <c r="E75" s="10" t="s">
        <v>42</v>
      </c>
    </row>
    <row r="76" spans="4:5" ht="15.75">
      <c r="D76" s="79" t="s">
        <v>109</v>
      </c>
      <c r="E76" s="10" t="s">
        <v>44</v>
      </c>
    </row>
    <row r="77" spans="4:5" ht="15.75">
      <c r="D77" s="79" t="s">
        <v>108</v>
      </c>
      <c r="E77" s="10" t="s">
        <v>5</v>
      </c>
    </row>
    <row r="78" spans="4:5" ht="15.75">
      <c r="D78" s="79" t="s">
        <v>108</v>
      </c>
      <c r="E78" s="10" t="s">
        <v>7</v>
      </c>
    </row>
    <row r="79" spans="4:5" ht="15.75">
      <c r="D79" s="79" t="s">
        <v>108</v>
      </c>
      <c r="E79" s="10" t="s">
        <v>9</v>
      </c>
    </row>
    <row r="80" spans="4:5" ht="15.75">
      <c r="D80" s="79" t="s">
        <v>108</v>
      </c>
      <c r="E80" s="10" t="s">
        <v>11</v>
      </c>
    </row>
    <row r="81" spans="4:5" ht="15.75">
      <c r="D81" s="79" t="s">
        <v>108</v>
      </c>
      <c r="E81" s="10" t="s">
        <v>13</v>
      </c>
    </row>
    <row r="82" spans="4:5" ht="15.75">
      <c r="D82" s="79" t="s">
        <v>108</v>
      </c>
      <c r="E82" s="10" t="s">
        <v>15</v>
      </c>
    </row>
    <row r="83" spans="4:5" ht="15.75">
      <c r="D83" s="79" t="s">
        <v>108</v>
      </c>
      <c r="E83" s="10" t="s">
        <v>17</v>
      </c>
    </row>
    <row r="84" spans="4:5" ht="15.75">
      <c r="D84" s="79" t="s">
        <v>108</v>
      </c>
      <c r="E84" s="10" t="s">
        <v>19</v>
      </c>
    </row>
    <row r="85" spans="4:5" ht="15.75">
      <c r="D85" s="79" t="s">
        <v>108</v>
      </c>
      <c r="E85" s="10" t="s">
        <v>73</v>
      </c>
    </row>
    <row r="86" spans="4:5" ht="15.75">
      <c r="D86" s="79" t="s">
        <v>108</v>
      </c>
      <c r="E86" s="10" t="s">
        <v>22</v>
      </c>
    </row>
    <row r="87" spans="4:5" ht="15.75">
      <c r="D87" s="79" t="s">
        <v>108</v>
      </c>
      <c r="E87" s="10" t="s">
        <v>24</v>
      </c>
    </row>
    <row r="88" spans="4:5" ht="15.75">
      <c r="D88" s="79" t="s">
        <v>108</v>
      </c>
      <c r="E88" s="10" t="s">
        <v>26</v>
      </c>
    </row>
    <row r="89" spans="4:5" ht="15.75">
      <c r="D89" s="79" t="s">
        <v>108</v>
      </c>
      <c r="E89" s="10" t="s">
        <v>28</v>
      </c>
    </row>
    <row r="90" spans="4:5" ht="15.75">
      <c r="D90" s="79" t="s">
        <v>108</v>
      </c>
      <c r="E90" s="10" t="s">
        <v>30</v>
      </c>
    </row>
    <row r="91" spans="4:5" ht="15.75">
      <c r="D91" s="79" t="s">
        <v>108</v>
      </c>
      <c r="E91" s="10" t="s">
        <v>32</v>
      </c>
    </row>
    <row r="92" spans="4:5" ht="15.75">
      <c r="D92" s="79" t="s">
        <v>108</v>
      </c>
      <c r="E92" s="10" t="s">
        <v>34</v>
      </c>
    </row>
    <row r="93" spans="4:5" ht="15.75">
      <c r="D93" s="79" t="s">
        <v>108</v>
      </c>
      <c r="E93" s="10" t="s">
        <v>36</v>
      </c>
    </row>
    <row r="94" spans="4:5" ht="15.75">
      <c r="D94" s="79" t="s">
        <v>108</v>
      </c>
      <c r="E94" s="10" t="s">
        <v>38</v>
      </c>
    </row>
    <row r="95" spans="4:5" ht="15.75">
      <c r="D95" s="79" t="s">
        <v>108</v>
      </c>
      <c r="E95" s="10" t="s">
        <v>40</v>
      </c>
    </row>
    <row r="96" spans="4:5" ht="15.75">
      <c r="D96" s="79" t="s">
        <v>108</v>
      </c>
      <c r="E96" s="10" t="s">
        <v>42</v>
      </c>
    </row>
    <row r="97" spans="4:5" ht="15.75">
      <c r="D97" s="79" t="s">
        <v>108</v>
      </c>
      <c r="E97" s="10" t="s">
        <v>44</v>
      </c>
    </row>
    <row r="98" spans="4:5" ht="15.75">
      <c r="D98" s="79" t="s">
        <v>107</v>
      </c>
      <c r="E98" s="10" t="s">
        <v>5</v>
      </c>
    </row>
    <row r="99" spans="4:5" ht="15.75">
      <c r="D99" s="79" t="s">
        <v>107</v>
      </c>
      <c r="E99" s="10" t="s">
        <v>7</v>
      </c>
    </row>
    <row r="100" spans="4:5" ht="15.75">
      <c r="D100" s="79" t="s">
        <v>107</v>
      </c>
      <c r="E100" s="10" t="s">
        <v>9</v>
      </c>
    </row>
    <row r="101" spans="4:5" ht="15.75">
      <c r="D101" s="79" t="s">
        <v>107</v>
      </c>
      <c r="E101" s="10" t="s">
        <v>78</v>
      </c>
    </row>
    <row r="102" spans="4:5" ht="15.75">
      <c r="D102" s="79" t="s">
        <v>107</v>
      </c>
      <c r="E102" s="10" t="s">
        <v>11</v>
      </c>
    </row>
    <row r="103" spans="4:5" ht="15.75">
      <c r="D103" s="79" t="s">
        <v>107</v>
      </c>
      <c r="E103" s="10" t="s">
        <v>15</v>
      </c>
    </row>
    <row r="104" spans="4:5" ht="15.75">
      <c r="D104" s="79" t="s">
        <v>107</v>
      </c>
      <c r="E104" s="10" t="s">
        <v>17</v>
      </c>
    </row>
    <row r="105" spans="4:5" ht="15.75">
      <c r="D105" s="79" t="s">
        <v>107</v>
      </c>
      <c r="E105" s="10" t="s">
        <v>19</v>
      </c>
    </row>
    <row r="106" spans="4:5" ht="15.75">
      <c r="D106" s="79" t="s">
        <v>107</v>
      </c>
      <c r="E106" s="10" t="s">
        <v>73</v>
      </c>
    </row>
    <row r="107" spans="4:5" ht="15.75">
      <c r="D107" s="79" t="s">
        <v>107</v>
      </c>
      <c r="E107" s="10" t="s">
        <v>22</v>
      </c>
    </row>
    <row r="108" spans="4:5" ht="15.75">
      <c r="D108" s="79" t="s">
        <v>107</v>
      </c>
      <c r="E108" s="10" t="s">
        <v>24</v>
      </c>
    </row>
    <row r="109" spans="4:5" ht="15.75">
      <c r="D109" s="79" t="s">
        <v>107</v>
      </c>
      <c r="E109" s="10" t="s">
        <v>26</v>
      </c>
    </row>
    <row r="110" spans="4:5" ht="15.75">
      <c r="D110" s="79" t="s">
        <v>107</v>
      </c>
      <c r="E110" s="10" t="s">
        <v>28</v>
      </c>
    </row>
    <row r="111" spans="4:5" ht="15.75">
      <c r="D111" s="79" t="s">
        <v>107</v>
      </c>
      <c r="E111" s="10" t="s">
        <v>30</v>
      </c>
    </row>
    <row r="112" spans="4:5" ht="15.75">
      <c r="D112" s="79" t="s">
        <v>107</v>
      </c>
      <c r="E112" s="10" t="s">
        <v>40</v>
      </c>
    </row>
    <row r="113" spans="4:5" ht="15.75">
      <c r="D113" s="79" t="s">
        <v>107</v>
      </c>
      <c r="E113" s="10" t="s">
        <v>34</v>
      </c>
    </row>
    <row r="114" spans="4:5" ht="15.75">
      <c r="D114" s="79" t="s">
        <v>107</v>
      </c>
      <c r="E114" s="10" t="s">
        <v>91</v>
      </c>
    </row>
    <row r="115" spans="4:5" ht="15.75">
      <c r="D115" s="79" t="s">
        <v>107</v>
      </c>
      <c r="E115" s="10" t="s">
        <v>36</v>
      </c>
    </row>
    <row r="116" spans="4:5" ht="15.75">
      <c r="D116" s="79" t="s">
        <v>107</v>
      </c>
      <c r="E116" s="10" t="s">
        <v>95</v>
      </c>
    </row>
    <row r="117" spans="4:5" ht="15.75">
      <c r="D117" s="79" t="s">
        <v>107</v>
      </c>
      <c r="E117" s="10" t="s">
        <v>38</v>
      </c>
    </row>
    <row r="118" spans="4:5" ht="15.75">
      <c r="D118" s="79" t="s">
        <v>107</v>
      </c>
      <c r="E118" s="10" t="s">
        <v>42</v>
      </c>
    </row>
    <row r="119" spans="4:5" ht="15.75">
      <c r="D119" s="79" t="s">
        <v>101</v>
      </c>
      <c r="E119" s="10" t="s">
        <v>5</v>
      </c>
    </row>
    <row r="120" spans="4:5" ht="15.75">
      <c r="D120" s="79" t="s">
        <v>101</v>
      </c>
      <c r="E120" s="10" t="s">
        <v>7</v>
      </c>
    </row>
    <row r="121" spans="4:5" ht="15.75">
      <c r="D121" s="79" t="s">
        <v>101</v>
      </c>
      <c r="E121" s="10" t="s">
        <v>9</v>
      </c>
    </row>
    <row r="122" spans="4:5" ht="15.75">
      <c r="D122" s="79" t="s">
        <v>101</v>
      </c>
      <c r="E122" s="10" t="s">
        <v>78</v>
      </c>
    </row>
    <row r="123" spans="4:5" ht="15.75">
      <c r="D123" s="79" t="s">
        <v>101</v>
      </c>
      <c r="E123" s="10" t="s">
        <v>11</v>
      </c>
    </row>
    <row r="124" spans="4:5" ht="15.75">
      <c r="D124" s="79" t="s">
        <v>101</v>
      </c>
      <c r="E124" s="10" t="s">
        <v>15</v>
      </c>
    </row>
    <row r="125" spans="4:5" ht="15.75">
      <c r="D125" s="79" t="s">
        <v>101</v>
      </c>
      <c r="E125" s="10" t="s">
        <v>17</v>
      </c>
    </row>
    <row r="126" spans="4:5" ht="15.75">
      <c r="D126" s="79" t="s">
        <v>101</v>
      </c>
      <c r="E126" s="10" t="s">
        <v>19</v>
      </c>
    </row>
    <row r="127" spans="4:5" ht="15.75">
      <c r="D127" s="79" t="s">
        <v>101</v>
      </c>
      <c r="E127" s="10" t="s">
        <v>73</v>
      </c>
    </row>
    <row r="128" spans="4:5" ht="15.75">
      <c r="D128" s="79" t="s">
        <v>101</v>
      </c>
      <c r="E128" s="10" t="s">
        <v>22</v>
      </c>
    </row>
    <row r="129" spans="4:5" ht="15.75">
      <c r="D129" s="79" t="s">
        <v>101</v>
      </c>
      <c r="E129" s="10" t="s">
        <v>24</v>
      </c>
    </row>
    <row r="130" spans="4:5" ht="15.75">
      <c r="D130" s="79" t="s">
        <v>101</v>
      </c>
      <c r="E130" s="10" t="s">
        <v>26</v>
      </c>
    </row>
    <row r="131" spans="4:5" ht="15.75">
      <c r="D131" s="79" t="s">
        <v>101</v>
      </c>
      <c r="E131" s="10" t="s">
        <v>28</v>
      </c>
    </row>
    <row r="132" spans="4:5" ht="15.75">
      <c r="D132" s="79" t="s">
        <v>101</v>
      </c>
      <c r="E132" s="10" t="s">
        <v>30</v>
      </c>
    </row>
    <row r="133" spans="4:5" ht="15.75">
      <c r="D133" s="79" t="s">
        <v>101</v>
      </c>
      <c r="E133" s="10" t="s">
        <v>40</v>
      </c>
    </row>
    <row r="134" spans="4:5" ht="15.75">
      <c r="D134" s="79" t="s">
        <v>101</v>
      </c>
      <c r="E134" s="10" t="s">
        <v>34</v>
      </c>
    </row>
    <row r="135" spans="4:5" ht="15.75">
      <c r="D135" s="79" t="s">
        <v>101</v>
      </c>
      <c r="E135" s="10" t="s">
        <v>91</v>
      </c>
    </row>
    <row r="136" spans="4:5" ht="15.75">
      <c r="D136" s="79" t="s">
        <v>101</v>
      </c>
      <c r="E136" s="10" t="s">
        <v>36</v>
      </c>
    </row>
    <row r="137" spans="4:5" ht="15.75">
      <c r="D137" s="79" t="s">
        <v>101</v>
      </c>
      <c r="E137" s="10" t="s">
        <v>95</v>
      </c>
    </row>
    <row r="138" spans="4:5" ht="15.75">
      <c r="D138" s="79" t="s">
        <v>101</v>
      </c>
      <c r="E138" s="10" t="s">
        <v>38</v>
      </c>
    </row>
    <row r="139" spans="4:5" ht="15.75">
      <c r="D139" s="79" t="s">
        <v>101</v>
      </c>
      <c r="E139" s="10" t="s">
        <v>42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1">
      <selection activeCell="N31" sqref="N31"/>
    </sheetView>
  </sheetViews>
  <sheetFormatPr defaultColWidth="8.796875" defaultRowHeight="15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55" sqref="N55"/>
    </sheetView>
  </sheetViews>
  <sheetFormatPr defaultColWidth="8.796875" defaultRowHeight="15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3">
    <pageSetUpPr fitToPage="1"/>
  </sheetPr>
  <dimension ref="A1:BK42"/>
  <sheetViews>
    <sheetView showGridLines="0" tabSelected="1" zoomScale="75" zoomScaleNormal="75" workbookViewId="0" topLeftCell="C1">
      <selection activeCell="K20" sqref="K20"/>
    </sheetView>
  </sheetViews>
  <sheetFormatPr defaultColWidth="8.8984375" defaultRowHeight="15.75"/>
  <cols>
    <col min="1" max="1" width="4.09765625" style="13" customWidth="1"/>
    <col min="2" max="2" width="1.796875" style="13" customWidth="1"/>
    <col min="3" max="3" width="15.69921875" style="13" customWidth="1"/>
    <col min="4" max="4" width="6.3984375" style="13" customWidth="1"/>
    <col min="5" max="5" width="9.3984375" style="13" customWidth="1"/>
    <col min="6" max="6" width="8.296875" style="13" customWidth="1"/>
    <col min="7" max="7" width="8.3984375" style="13" customWidth="1"/>
    <col min="8" max="8" width="9" style="13" customWidth="1"/>
    <col min="9" max="9" width="8.796875" style="13" customWidth="1"/>
    <col min="10" max="15" width="7.296875" style="13" customWidth="1"/>
    <col min="16" max="21" width="4.796875" style="13" customWidth="1"/>
    <col min="22" max="27" width="5" style="13" customWidth="1"/>
    <col min="28" max="33" width="6" style="13" customWidth="1"/>
    <col min="34" max="16384" width="8.8984375" style="13" customWidth="1"/>
  </cols>
  <sheetData>
    <row r="1" spans="3:9" ht="30">
      <c r="C1" s="31" t="s">
        <v>97</v>
      </c>
      <c r="I1" s="31" t="s">
        <v>98</v>
      </c>
    </row>
    <row r="3" spans="3:18" ht="15.75">
      <c r="C3" s="23" t="s">
        <v>180</v>
      </c>
      <c r="D3" s="24" t="s">
        <v>48</v>
      </c>
      <c r="E3" s="24" t="s">
        <v>59</v>
      </c>
      <c r="F3" s="24" t="s">
        <v>60</v>
      </c>
      <c r="G3" s="24" t="s">
        <v>61</v>
      </c>
      <c r="H3" s="24" t="s">
        <v>176</v>
      </c>
      <c r="I3" s="24" t="s">
        <v>62</v>
      </c>
      <c r="J3" s="13" t="s">
        <v>177</v>
      </c>
      <c r="L3" s="13" t="s">
        <v>179</v>
      </c>
      <c r="N3" s="13" t="s">
        <v>181</v>
      </c>
      <c r="P3" s="13" t="s">
        <v>178</v>
      </c>
      <c r="R3" s="13" t="s">
        <v>182</v>
      </c>
    </row>
    <row r="4" spans="3:18" ht="15">
      <c r="C4" s="13" t="s">
        <v>110</v>
      </c>
      <c r="D4" s="13">
        <f>'2007-8'!$D$5</f>
        <v>43</v>
      </c>
      <c r="E4" s="13">
        <f>'2007-8'!$E$5</f>
        <v>26</v>
      </c>
      <c r="F4" s="13">
        <f>'2007-8'!$F$5</f>
        <v>17</v>
      </c>
      <c r="G4" s="13">
        <f>'2007-8'!$G$5</f>
        <v>9</v>
      </c>
      <c r="H4" s="13">
        <f>'2007-8'!$H$5</f>
        <v>2166</v>
      </c>
      <c r="I4" s="13" t="s">
        <v>64</v>
      </c>
      <c r="J4" s="13">
        <f>'2007-8'!$J$5</f>
        <v>1931</v>
      </c>
      <c r="L4" s="13">
        <f>'2007-8'!$H$8</f>
        <v>83</v>
      </c>
      <c r="M4" s="13" t="s">
        <v>45</v>
      </c>
      <c r="N4" s="13">
        <f>'2007-8'!$J$8</f>
        <v>74</v>
      </c>
      <c r="P4" s="13">
        <f>'2007-8'!$H$9</f>
        <v>40</v>
      </c>
      <c r="Q4" s="13" t="s">
        <v>45</v>
      </c>
      <c r="R4" s="13">
        <f>'2007-8'!$J$9</f>
        <v>36</v>
      </c>
    </row>
    <row r="5" spans="1:18" ht="15">
      <c r="A5" s="13" t="s">
        <v>63</v>
      </c>
      <c r="C5" s="13" t="s">
        <v>109</v>
      </c>
      <c r="D5" s="13">
        <f>'2008-9'!$D$5</f>
        <v>37</v>
      </c>
      <c r="E5" s="13">
        <f>'2008-9'!$E$5</f>
        <v>24</v>
      </c>
      <c r="F5" s="13">
        <f>'2008-9'!$F$5</f>
        <v>13</v>
      </c>
      <c r="G5" s="13">
        <f>'2008-9'!$G$5</f>
        <v>11</v>
      </c>
      <c r="H5" s="13">
        <f>'2008-9'!$H$5</f>
        <v>2023</v>
      </c>
      <c r="I5" s="13" t="s">
        <v>64</v>
      </c>
      <c r="J5" s="13">
        <f>'2008-9'!$J$5</f>
        <v>1759</v>
      </c>
      <c r="L5" s="13">
        <f>'2008-9'!$H$8</f>
        <v>84</v>
      </c>
      <c r="M5" s="13" t="s">
        <v>45</v>
      </c>
      <c r="N5" s="13">
        <f>'2008-9'!$J$8</f>
        <v>73</v>
      </c>
      <c r="P5" s="13">
        <f>'2008-9'!$H$9</f>
        <v>40</v>
      </c>
      <c r="Q5" s="13" t="s">
        <v>45</v>
      </c>
      <c r="R5" s="13">
        <f>'2008-9'!$J$9</f>
        <v>34</v>
      </c>
    </row>
    <row r="6" spans="3:18" ht="15">
      <c r="C6" s="13" t="s">
        <v>108</v>
      </c>
      <c r="D6" s="13">
        <f>'2009-10'!$D$5</f>
        <v>37</v>
      </c>
      <c r="E6" s="13">
        <f>'2009-10'!$E$5</f>
        <v>22</v>
      </c>
      <c r="F6" s="13">
        <f>'2009-10'!$F$5</f>
        <v>15</v>
      </c>
      <c r="G6" s="13">
        <f>'2009-10'!$G$5</f>
        <v>7</v>
      </c>
      <c r="H6" s="13">
        <f>'2009-10'!$H$5</f>
        <v>1727</v>
      </c>
      <c r="I6" s="13" t="s">
        <v>64</v>
      </c>
      <c r="J6" s="13">
        <f>'2009-10'!$J$5</f>
        <v>1508</v>
      </c>
      <c r="L6" s="13">
        <f>'2009-10'!$H$8</f>
        <v>79</v>
      </c>
      <c r="M6" s="13" t="s">
        <v>45</v>
      </c>
      <c r="N6" s="13">
        <f>'2009-10'!$J$8</f>
        <v>69</v>
      </c>
      <c r="P6" s="13">
        <f>'2009-10'!$H$9</f>
        <v>39</v>
      </c>
      <c r="Q6" s="13" t="s">
        <v>45</v>
      </c>
      <c r="R6" s="13">
        <f>'2009-10'!$J$9</f>
        <v>35</v>
      </c>
    </row>
    <row r="7" spans="3:18" ht="14.25" customHeight="1">
      <c r="C7" s="13" t="s">
        <v>175</v>
      </c>
      <c r="D7" s="13">
        <f>'2010-1'!$D$5</f>
        <v>33</v>
      </c>
      <c r="E7" s="13">
        <f>'2010-1'!$E$5</f>
        <v>22</v>
      </c>
      <c r="F7" s="13">
        <f>'2010-1'!$F$5</f>
        <v>11</v>
      </c>
      <c r="G7" s="13">
        <f>'2010-1'!$G$5</f>
        <v>11</v>
      </c>
      <c r="H7" s="13">
        <f>'2010-1'!$H$5</f>
        <v>1678</v>
      </c>
      <c r="I7" s="13" t="s">
        <v>64</v>
      </c>
      <c r="J7" s="13">
        <f>'2010-1'!$J$5</f>
        <v>1562</v>
      </c>
      <c r="L7" s="13">
        <f>'2010-1'!$H$8</f>
        <v>76</v>
      </c>
      <c r="M7" s="13" t="s">
        <v>45</v>
      </c>
      <c r="N7" s="13">
        <f>'2010-1'!$J$8</f>
        <v>71</v>
      </c>
      <c r="P7" s="13">
        <f>'2010-1'!$H$9</f>
        <v>38</v>
      </c>
      <c r="Q7" s="13" t="s">
        <v>45</v>
      </c>
      <c r="R7" s="13">
        <f>'2010-1'!$J$9</f>
        <v>34</v>
      </c>
    </row>
    <row r="8" spans="3:18" ht="15">
      <c r="C8" s="13" t="s">
        <v>101</v>
      </c>
      <c r="D8" s="13">
        <f>'2011-2'!$D$5</f>
        <v>35</v>
      </c>
      <c r="E8" s="13">
        <f>'2011-2'!$E$5</f>
        <v>22</v>
      </c>
      <c r="F8" s="13">
        <f>'2011-2'!$F$5</f>
        <v>13</v>
      </c>
      <c r="G8" s="13">
        <f>'2011-2'!$G$5</f>
        <v>9</v>
      </c>
      <c r="H8" s="13">
        <f>'2011-2'!$H$5</f>
        <v>1644</v>
      </c>
      <c r="I8" s="13" t="s">
        <v>64</v>
      </c>
      <c r="J8" s="13">
        <f>'2011-2'!$J$5</f>
        <v>1418</v>
      </c>
      <c r="L8" s="13">
        <f>'2011-2'!$H$8</f>
        <v>75</v>
      </c>
      <c r="M8" s="13" t="s">
        <v>45</v>
      </c>
      <c r="N8" s="13">
        <f>'2011-2'!$J$8</f>
        <v>64</v>
      </c>
      <c r="P8" s="13">
        <f>'2011-2'!$H$9</f>
        <v>38</v>
      </c>
      <c r="Q8" s="13" t="s">
        <v>45</v>
      </c>
      <c r="R8" s="13">
        <f>'2011-2'!$J$9</f>
        <v>32</v>
      </c>
    </row>
    <row r="9" spans="3:18" ht="23.25">
      <c r="C9" s="23" t="s">
        <v>66</v>
      </c>
      <c r="D9" s="23">
        <f>AVERAGE(D4:D8)</f>
        <v>37</v>
      </c>
      <c r="E9" s="23">
        <f>AVERAGE(E4:E8)</f>
        <v>23.2</v>
      </c>
      <c r="F9" s="23">
        <f>AVERAGE(F4:F8)</f>
        <v>13.8</v>
      </c>
      <c r="G9" s="23">
        <f>AVERAGE(G4:G8)</f>
        <v>9.4</v>
      </c>
      <c r="H9" s="23">
        <f>AVERAGE(H4:H8)</f>
        <v>1847.6</v>
      </c>
      <c r="I9" s="115"/>
      <c r="J9" s="23">
        <f>AVERAGE(J4:J8)</f>
        <v>1635.6</v>
      </c>
      <c r="K9" s="116"/>
      <c r="L9" s="23">
        <f>AVERAGE(L4:L8)</f>
        <v>79.4</v>
      </c>
      <c r="M9" s="117"/>
      <c r="N9" s="23">
        <f>AVERAGE(N4:N8)</f>
        <v>70.2</v>
      </c>
      <c r="O9" s="23"/>
      <c r="P9" s="23">
        <f>AVERAGE(P4:P8)</f>
        <v>39</v>
      </c>
      <c r="Q9" s="23"/>
      <c r="R9" s="23">
        <f>AVERAGE(R4:R8)</f>
        <v>34.2</v>
      </c>
    </row>
    <row r="10" spans="4:5" ht="15.75" thickBot="1">
      <c r="D10" s="73"/>
      <c r="E10" s="73"/>
    </row>
    <row r="11" spans="1:46" ht="15.75" customHeight="1">
      <c r="A11" s="14" t="s">
        <v>47</v>
      </c>
      <c r="B11" s="15"/>
      <c r="C11" s="15"/>
      <c r="D11" s="118" t="s">
        <v>126</v>
      </c>
      <c r="E11" s="119"/>
      <c r="F11" s="119"/>
      <c r="G11" s="119"/>
      <c r="H11" s="119"/>
      <c r="I11" s="120"/>
      <c r="J11" s="121" t="s">
        <v>127</v>
      </c>
      <c r="K11" s="122"/>
      <c r="L11" s="122"/>
      <c r="M11" s="122"/>
      <c r="N11" s="122"/>
      <c r="O11" s="122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63" ht="178.5" thickBot="1">
      <c r="A12" s="1" t="s">
        <v>1</v>
      </c>
      <c r="B12" s="3"/>
      <c r="C12" s="2"/>
      <c r="D12" s="102" t="s">
        <v>114</v>
      </c>
      <c r="E12" s="103" t="s">
        <v>115</v>
      </c>
      <c r="F12" s="103" t="s">
        <v>116</v>
      </c>
      <c r="G12" s="103" t="s">
        <v>117</v>
      </c>
      <c r="H12" s="103" t="s">
        <v>118</v>
      </c>
      <c r="I12" s="104" t="s">
        <v>119</v>
      </c>
      <c r="J12" s="102" t="s">
        <v>124</v>
      </c>
      <c r="K12" s="103" t="s">
        <v>120</v>
      </c>
      <c r="L12" s="103" t="s">
        <v>121</v>
      </c>
      <c r="M12" s="103" t="s">
        <v>122</v>
      </c>
      <c r="N12" s="103" t="s">
        <v>123</v>
      </c>
      <c r="O12" s="104" t="s">
        <v>125</v>
      </c>
      <c r="P12" s="105" t="s">
        <v>128</v>
      </c>
      <c r="Q12" s="103" t="s">
        <v>129</v>
      </c>
      <c r="R12" s="103" t="s">
        <v>130</v>
      </c>
      <c r="S12" s="103" t="s">
        <v>131</v>
      </c>
      <c r="T12" s="103" t="s">
        <v>132</v>
      </c>
      <c r="U12" s="104" t="s">
        <v>125</v>
      </c>
      <c r="V12" s="105" t="s">
        <v>133</v>
      </c>
      <c r="W12" s="103" t="s">
        <v>134</v>
      </c>
      <c r="X12" s="103" t="s">
        <v>135</v>
      </c>
      <c r="Y12" s="103" t="s">
        <v>136</v>
      </c>
      <c r="Z12" s="103" t="s">
        <v>137</v>
      </c>
      <c r="AA12" s="104" t="s">
        <v>138</v>
      </c>
      <c r="AB12" s="105" t="s">
        <v>139</v>
      </c>
      <c r="AC12" s="103" t="s">
        <v>140</v>
      </c>
      <c r="AD12" s="103" t="s">
        <v>141</v>
      </c>
      <c r="AE12" s="103" t="s">
        <v>142</v>
      </c>
      <c r="AF12" s="103" t="s">
        <v>143</v>
      </c>
      <c r="AG12" s="104" t="s">
        <v>144</v>
      </c>
      <c r="AH12" s="111" t="s">
        <v>145</v>
      </c>
      <c r="AI12" s="112" t="s">
        <v>146</v>
      </c>
      <c r="AJ12" s="112" t="s">
        <v>147</v>
      </c>
      <c r="AK12" s="112" t="s">
        <v>148</v>
      </c>
      <c r="AL12" s="112" t="s">
        <v>149</v>
      </c>
      <c r="AM12" s="113" t="s">
        <v>150</v>
      </c>
      <c r="AN12" s="111" t="s">
        <v>151</v>
      </c>
      <c r="AO12" s="112" t="s">
        <v>152</v>
      </c>
      <c r="AP12" s="112" t="s">
        <v>153</v>
      </c>
      <c r="AQ12" s="112" t="s">
        <v>154</v>
      </c>
      <c r="AR12" s="112" t="s">
        <v>155</v>
      </c>
      <c r="AS12" s="113" t="s">
        <v>156</v>
      </c>
      <c r="AT12" s="111" t="s">
        <v>157</v>
      </c>
      <c r="AU12" s="112" t="s">
        <v>158</v>
      </c>
      <c r="AV12" s="112" t="s">
        <v>159</v>
      </c>
      <c r="AW12" s="112" t="s">
        <v>160</v>
      </c>
      <c r="AX12" s="112" t="s">
        <v>161</v>
      </c>
      <c r="AY12" s="113" t="s">
        <v>162</v>
      </c>
      <c r="AZ12" s="105" t="s">
        <v>163</v>
      </c>
      <c r="BA12" s="103" t="s">
        <v>164</v>
      </c>
      <c r="BB12" s="103" t="s">
        <v>165</v>
      </c>
      <c r="BC12" s="103" t="s">
        <v>166</v>
      </c>
      <c r="BD12" s="103" t="s">
        <v>167</v>
      </c>
      <c r="BE12" s="104" t="s">
        <v>168</v>
      </c>
      <c r="BF12" s="105" t="s">
        <v>169</v>
      </c>
      <c r="BG12" s="103" t="s">
        <v>170</v>
      </c>
      <c r="BH12" s="103" t="s">
        <v>171</v>
      </c>
      <c r="BI12" s="103" t="s">
        <v>172</v>
      </c>
      <c r="BJ12" s="103" t="s">
        <v>173</v>
      </c>
      <c r="BK12" s="104" t="s">
        <v>174</v>
      </c>
    </row>
    <row r="13" spans="1:63" ht="15">
      <c r="A13" s="5">
        <v>12</v>
      </c>
      <c r="B13" s="7"/>
      <c r="C13" s="10" t="s">
        <v>5</v>
      </c>
      <c r="D13" s="91">
        <f>IF(ISERROR(VLOOKUP($C13,'2007-8'!$C$13:$O$33,2,FALSE)),0,VLOOKUP($C13,'2007-8'!$C$13:$O$33,2,FALSE))</f>
        <v>14</v>
      </c>
      <c r="E13" s="70">
        <f>IF(ISERROR(VLOOKUP($C13,'2008-9'!$C$13:$O$33,2,FALSE)),0,VLOOKUP($C13,'2008-9'!$C$13:$O$33,2,FALSE))</f>
        <v>16</v>
      </c>
      <c r="F13" s="70">
        <f>IF(ISERROR(VLOOKUP($C13,'2009-10'!$C$13:$O$33,2,FALSE)),0,VLOOKUP($C13,'2009-10'!$C$13:$O$33,2,FALSE))</f>
        <v>8</v>
      </c>
      <c r="G13" s="70">
        <f>IF(ISERROR(VLOOKUP($C13,'2010-1'!$C$13:$O$33,2,FALSE)),0,VLOOKUP($C13,'2010-1'!$C$13:$O$33,2,FALSE))</f>
        <v>11</v>
      </c>
      <c r="H13" s="70">
        <f>IF(ISERROR(VLOOKUP($C13,'[1]2001-2'!$C$13:$O$33,2,FALSE)),0,VLOOKUP($C13,'2011-2'!$C$13:$O$33,2,FALSE))</f>
        <v>0</v>
      </c>
      <c r="I13" s="96">
        <f>AVERAGE(D13:H13)</f>
        <v>9.8</v>
      </c>
      <c r="J13" s="91">
        <f>IF(ISERROR(VLOOKUP($C13,'2007-8'!$C$13:$O$33,3,FALSE)),0,VLOOKUP($C13,'2007-8'!$C$13:$O$33,3,FALSE))</f>
        <v>251</v>
      </c>
      <c r="K13" s="70">
        <f>IF(ISERROR(VLOOKUP($C13,'2008-9'!$C$13:$O$33,3,FALSE)),0,VLOOKUP($C13,'2008-9'!$C$13:$O$33,3,FALSE))</f>
        <v>338</v>
      </c>
      <c r="L13" s="70">
        <f>IF(ISERROR(VLOOKUP($C13,'2009-10'!$C$13:$O$33,3,FALSE)),0,VLOOKUP($C13,'2009-10'!$C$13:$O$33,3,FALSE))</f>
        <v>106</v>
      </c>
      <c r="M13" s="70">
        <f>IF(ISERROR(VLOOKUP($C13,'2010-1'!$C$13:$O$33,3,FALSE)),0,VLOOKUP($C13,'2010-1'!$C$13:$O$33,3,FALSE))</f>
        <v>208</v>
      </c>
      <c r="N13" s="70">
        <f>IF(ISERROR(VLOOKUP($C13,'2011-2'!$C$13:$O$33,3,FALSE)),0,VLOOKUP($C13,'2011-2'!$C$13:$O$33,3,FALSE))</f>
        <v>183</v>
      </c>
      <c r="O13" s="92">
        <f>AVERAGE(J13:N13)</f>
        <v>217.2</v>
      </c>
      <c r="P13" s="106">
        <f>IF(ISERROR(VLOOKUP($C13,'2007-8'!$C$13:$O$33,4,FALSE)),0,VLOOKUP($C13,'2007-8'!$C$13:$O$33,4,FALSE))</f>
        <v>18</v>
      </c>
      <c r="Q13" s="70">
        <f>IF(ISERROR(VLOOKUP($C13,'2008-9'!$C$13:$O$33,4,FALSE)),0,VLOOKUP($C13,'2008-9'!$C$13:$O$33,4,FALSE))</f>
        <v>21</v>
      </c>
      <c r="R13" s="70">
        <f>IF(ISERROR(VLOOKUP($C13,'2009-10'!$C$13:$O$33,4,FALSE)),0,VLOOKUP($C13,'2009-10'!$C$13:$O$33,4,FALSE))</f>
        <v>13</v>
      </c>
      <c r="S13" s="70">
        <f>IF(ISERROR(VLOOKUP($C13,'2010-1'!$C$13:$O$33,4,FALSE)),0,VLOOKUP($C13,'2010-1'!$C$13:$O$33,4,FALSE))</f>
        <v>19</v>
      </c>
      <c r="T13" s="70">
        <f>IF(ISERROR(VLOOKUP($C13,'2011-2'!$C$13:$O$33,4,FALSE)),0,VLOOKUP($C13,'2011-2'!$C$13:$O$33,4,FALSE))</f>
        <v>18</v>
      </c>
      <c r="U13" s="92">
        <f>AVERAGE(P13:T13)</f>
        <v>17.8</v>
      </c>
      <c r="V13" s="106">
        <f>IF(ISERROR(VLOOKUP($C13,'2007-8'!$C$13:$O$33,5,FALSE)),0,VLOOKUP($C13,'2007-8'!$C$13:$O$33,5,FALSE))</f>
        <v>2</v>
      </c>
      <c r="W13" s="70">
        <f>IF(ISERROR(VLOOKUP($C13,'2008-9'!$C$13:$O$33,5,FALSE)),0,VLOOKUP($C13,'2008-9'!$C$13:$O$33,5,FALSE))</f>
        <v>2</v>
      </c>
      <c r="X13" s="70">
        <f>IF(ISERROR(VLOOKUP($C13,'2009-10'!$C$13:$O$33,5,FALSE)),0,VLOOKUP($C13,'2009-10'!$C$13:$O$33,5,FALSE))</f>
        <v>0</v>
      </c>
      <c r="Y13" s="70">
        <f>IF(ISERROR(VLOOKUP($C13,'2010-1'!$C$13:$O$33,5,FALSE)),0,VLOOKUP($C13,'2010-1'!$C$13:$O$33,5,FALSE))</f>
        <v>2</v>
      </c>
      <c r="Z13" s="70">
        <f>IF(ISERROR(VLOOKUP($C13,'2011-2'!$C$13:$O$33,5,FALSE)),0,VLOOKUP($C13,'2011-2'!$C$13:$O$33,5,FALSE))</f>
        <v>1</v>
      </c>
      <c r="AA13" s="92">
        <f>AVERAGE(V13:Z13)</f>
        <v>1.4</v>
      </c>
      <c r="AB13" s="106">
        <f>IF(ISERROR(VLOOKUP($C13,'2007-8'!$C$13:$O$33,7,FALSE)),0,VLOOKUP($C13,'2007-8'!$C$13:$O$33,7,FALSE))</f>
        <v>102</v>
      </c>
      <c r="AC13" s="70">
        <f>IF(ISERROR(VLOOKUP($C13,'2008-9'!$C$13:$O$33,7,FALSE)),0,VLOOKUP($C13,'2008-9'!$C$13:$O$33,7,FALSE))</f>
        <v>145</v>
      </c>
      <c r="AD13" s="70">
        <f>IF(ISERROR(VLOOKUP($C13,'2009-10'!$C$13:$O$33,7,FALSE)),0,VLOOKUP($C13,'2009-10'!$C$13:$O$33,7,FALSE))</f>
        <v>47</v>
      </c>
      <c r="AE13" s="70">
        <f>IF(ISERROR(VLOOKUP($C13,'2010-1'!$C$13:$O$33,7,FALSE)),0,VLOOKUP($C13,'2010-1'!$C$13:$O$33,7,FALSE))</f>
        <v>85</v>
      </c>
      <c r="AF13" s="70">
        <f>IF(ISERROR(VLOOKUP($C13,'2011-2'!$C$13:$O$33,7,FALSE)),0,VLOOKUP($C13,'2011-2'!$C$13:$O$33,7,FALSE))</f>
        <v>74</v>
      </c>
      <c r="AG13" s="92">
        <f>AVERAGE(AB13:AF13)</f>
        <v>90.6</v>
      </c>
      <c r="AH13" s="106">
        <f>IF(ISERROR(VLOOKUP($C13,'2007-8'!$C$13:$O$33,9,FALSE)),0,VLOOKUP($C13,'2007-8'!$C$13:$O$33,9,FALSE))</f>
        <v>78</v>
      </c>
      <c r="AI13" s="70">
        <f>IF(ISERROR(VLOOKUP($C13,'2008-9'!$C$13:$O$33,9,FALSE)),0,VLOOKUP($C13,'2008-9'!$C$13:$O$33,9,FALSE))</f>
        <v>94</v>
      </c>
      <c r="AJ13" s="70">
        <f>IF(ISERROR(VLOOKUP($C13,'2009-10'!$C$13:$O$33,9,FALSE)),0,VLOOKUP($C13,'2009-10'!$C$13:$O$33,9,FALSE))</f>
        <v>32</v>
      </c>
      <c r="AK13" s="70">
        <f>IF(ISERROR(VLOOKUP($C13,'2010-1'!$C$13:$O$33,9,FALSE)),0,VLOOKUP($C13,'2010-1'!$C$13:$O$33,9,FALSE))</f>
        <v>74</v>
      </c>
      <c r="AL13" s="70">
        <f>IF(ISERROR(VLOOKUP($C13,'2011-2'!$C$13:$O$33,9,FALSE)),0,VLOOKUP($C13,'2011-2'!$C$13:$O$33,9,FALSE))</f>
        <v>53</v>
      </c>
      <c r="AM13" s="114">
        <f>AVERAGE(AH13:AL13)</f>
        <v>66.2</v>
      </c>
      <c r="AN13" s="106">
        <f>IF(ISERROR(VLOOKUP($C13,'2007-8'!$C$13:$O$33,10,FALSE)),0,VLOOKUP($C13,'2007-8'!$C$13:$O$33,10,FALSE))</f>
        <v>41</v>
      </c>
      <c r="AO13" s="70">
        <f>IF(ISERROR(VLOOKUP($C13,'2008-9'!$C$13:$O$33,10,FALSE)),0,VLOOKUP($C13,'2008-9'!$C$13:$O$33,10,FALSE))</f>
        <v>42</v>
      </c>
      <c r="AP13" s="70">
        <f>IF(ISERROR(VLOOKUP($C13,'2009-10'!$C$13:$O$33,10,FALSE)),0,VLOOKUP($C13,'2009-10'!$C$13:$O$33,10,FALSE))</f>
        <v>12</v>
      </c>
      <c r="AQ13" s="70">
        <f>IF(ISERROR(VLOOKUP($C13,'2010-1'!$C$13:$O$33,10,FALSE)),0,VLOOKUP($C13,'2010-1'!$C$13:$O$33,10,FALSE))</f>
        <v>32</v>
      </c>
      <c r="AR13" s="70">
        <f>IF(ISERROR(VLOOKUP($C13,'2011-2'!$C$13:$O$33,10,FALSE)),0,VLOOKUP($C13,'2011-2'!$C$13:$O$33,10,FALSE))</f>
        <v>32</v>
      </c>
      <c r="AS13" s="114">
        <f>AVERAGE(AN13:AR13)</f>
        <v>31.8</v>
      </c>
      <c r="AT13" s="106">
        <f>IF(ISERROR(VLOOKUP($C13,'2007-8'!$C$13:$O$33,11,FALSE)),0,VLOOKUP($C13,'2007-8'!$C$13:$O$33,11,FALSE))</f>
        <v>52.6</v>
      </c>
      <c r="AU13" s="70">
        <f>IF(ISERROR(VLOOKUP($C13,'2008-9'!$C$13:$O$33,11,FALSE)),0,VLOOKUP($C13,'2008-9'!$C$13:$O$33,11,FALSE))</f>
        <v>44.7</v>
      </c>
      <c r="AV13" s="70">
        <f>IF(ISERROR(VLOOKUP($C13,'2009-10'!$C$13:$O$33,11,FALSE)),0,VLOOKUP($C13,'2009-10'!$C$13:$O$33,11,FALSE))</f>
        <v>37.5</v>
      </c>
      <c r="AW13" s="70">
        <f>IF(ISERROR(VLOOKUP($C13,'2010-1'!$C$13:$O$33,11,FALSE)),0,VLOOKUP($C13,'2010-1'!$C$13:$O$33,11,FALSE))</f>
        <v>43.2</v>
      </c>
      <c r="AX13" s="70">
        <f>IF(ISERROR(VLOOKUP($C13,'2011-2'!$C$13:$O$33,11,FALSE)),0,VLOOKUP($C13,'2011-2'!$C$13:$O$33,11,FALSE))</f>
        <v>60.4</v>
      </c>
      <c r="AY13" s="114">
        <f>AVERAGE(AT13:AX13)</f>
        <v>47.68</v>
      </c>
      <c r="AZ13" s="106">
        <f>IF(ISERROR(VLOOKUP($C13,'2007-8'!$C$13:$O$33,12,FALSE)),0,VLOOKUP($C13,'2007-8'!$C$13:$O$33,12,FALSE))</f>
        <v>43</v>
      </c>
      <c r="BA13" s="70">
        <f>IF(ISERROR(VLOOKUP($C13,'2008-9'!$C$13:$O$33,12,FALSE)),0,VLOOKUP($C13,'2008-9'!$C$13:$O$33,12,FALSE))</f>
        <v>44</v>
      </c>
      <c r="BB13" s="70">
        <f>IF(ISERROR(VLOOKUP($C13,'2009-10'!$C$13:$O$33,12,FALSE)),0,VLOOKUP($C13,'2009-10'!$C$13:$O$33,12,FALSE))</f>
        <v>24</v>
      </c>
      <c r="BC13" s="70">
        <f>IF(ISERROR(VLOOKUP($C13,'2010-1'!$C$13:$O$33,12,FALSE)),0,VLOOKUP($C13,'2010-1'!$C$13:$O$33,12,FALSE))</f>
        <v>28</v>
      </c>
      <c r="BD13" s="70">
        <f>IF(ISERROR(VLOOKUP($C13,'2011-2'!$C$13:$O$33,12,FALSE)),0,VLOOKUP($C13,'2011-2'!$C$13:$O$33,12,FALSE))</f>
        <v>36</v>
      </c>
      <c r="BE13" s="92">
        <f>AVERAGE(AZ13:BD13)</f>
        <v>35</v>
      </c>
      <c r="BF13" s="106">
        <f>IF(ISERROR(VLOOKUP($C13,'2007-8'!$C$13:$O$33,13,FALSE)),0,VLOOKUP($C13,'2007-8'!$C$13:$O$33,13,FALSE))</f>
        <v>3</v>
      </c>
      <c r="BG13" s="70">
        <f>IF(ISERROR(VLOOKUP($C13,'2008-9'!$C$13:$O$33,13,FALSE)),0,VLOOKUP($C13,'2008-9'!$C$13:$O$33,13,FALSE))</f>
        <v>3</v>
      </c>
      <c r="BH13" s="70">
        <f>IF(ISERROR(VLOOKUP($C13,'2009-10'!$C$13:$O$33,13,FALSE)),0,VLOOKUP($C13,'2009-10'!$C$13:$O$33,13,FALSE))</f>
        <v>3</v>
      </c>
      <c r="BI13" s="70">
        <f>IF(ISERROR(VLOOKUP($C13,'2010-1'!$C$13:$O$33,13,FALSE)),0,VLOOKUP($C13,'2010-1'!$C$13:$O$33,13,FALSE))</f>
        <v>3</v>
      </c>
      <c r="BJ13" s="70">
        <f>IF(ISERROR(VLOOKUP($C13,'2011-2'!$C$13:$O$33,13,FALSE)),0,VLOOKUP($C13,'2011-2'!$C$13:$O$33,13,FALSE))</f>
        <v>4</v>
      </c>
      <c r="BK13" s="92">
        <f>AVERAGE(BF13:BJ13)</f>
        <v>3.2</v>
      </c>
    </row>
    <row r="14" spans="1:63" ht="15">
      <c r="A14" s="12">
        <v>0</v>
      </c>
      <c r="B14" s="9"/>
      <c r="C14" s="10" t="s">
        <v>7</v>
      </c>
      <c r="D14" s="91">
        <f>IF(ISERROR(VLOOKUP($C14,'2007-8'!$C$13:$O$33,2,FALSE)),0,VLOOKUP($C14,'2007-8'!$C$13:$O$33,2,FALSE))</f>
        <v>0</v>
      </c>
      <c r="E14" s="70">
        <f>IF(ISERROR(VLOOKUP($C14,'2008-9'!$C$13:$O$33,2,FALSE)),0,VLOOKUP($C14,'2008-9'!$C$13:$O$33,2,FALSE))</f>
        <v>0</v>
      </c>
      <c r="F14" s="70">
        <f>IF(ISERROR(VLOOKUP($C14,'2009-10'!$C$13:$O$33,2,FALSE)),0,VLOOKUP($C14,'2009-10'!$C$13:$O$33,2,FALSE))</f>
        <v>0</v>
      </c>
      <c r="G14" s="70">
        <f>IF(ISERROR(VLOOKUP($C14,'2010-1'!$C$13:$O$33,2,FALSE)),0,VLOOKUP($C14,'2010-1'!$C$13:$O$33,2,FALSE))</f>
        <v>0</v>
      </c>
      <c r="H14" s="70">
        <f>IF(ISERROR(VLOOKUP($C14,'[1]2001-2'!$C$13:$O$33,2,FALSE)),0,VLOOKUP($C14,'2011-2'!$C$13:$O$33,2,FALSE))</f>
        <v>0</v>
      </c>
      <c r="I14" s="98">
        <f aca="true" t="shared" si="0" ref="I14:I36">AVERAGE(D14:H14)</f>
        <v>0</v>
      </c>
      <c r="J14" s="91">
        <f>IF(ISERROR(VLOOKUP($C14,'2007-8'!$C$13:$O$33,3,FALSE)),0,VLOOKUP($C14,'2007-8'!$C$13:$O$33,3,FALSE))</f>
        <v>0</v>
      </c>
      <c r="K14" s="70">
        <f>IF(ISERROR(VLOOKUP($C14,'2008-9'!$C$13:$O$33,3,FALSE)),0,VLOOKUP($C14,'2008-9'!$C$13:$O$33,3,FALSE))</f>
        <v>0</v>
      </c>
      <c r="L14" s="70">
        <f>IF(ISERROR(VLOOKUP($C14,'2009-10'!$C$13:$O$33,3,FALSE)),0,VLOOKUP($C14,'2009-10'!$C$13:$O$33,3,FALSE))</f>
        <v>0</v>
      </c>
      <c r="M14" s="70">
        <f>IF(ISERROR(VLOOKUP($C14,'2010-1'!$C$13:$O$33,3,FALSE)),0,VLOOKUP($C14,'2010-1'!$C$13:$O$33,3,FALSE))</f>
        <v>0</v>
      </c>
      <c r="N14" s="70">
        <f>IF(ISERROR(VLOOKUP($C14,'2011-2'!$C$13:$O$33,3,FALSE)),0,VLOOKUP($C14,'2011-2'!$C$13:$O$33,3,FALSE))</f>
        <v>0</v>
      </c>
      <c r="O14" s="100">
        <f aca="true" t="shared" si="1" ref="O14:O36">AVERAGE(J14:N14)</f>
        <v>0</v>
      </c>
      <c r="P14" s="109">
        <f>IF(ISERROR(VLOOKUP($C14,'2007-8'!$C$13:$O$33,4,FALSE)),0,VLOOKUP($C14,'2007-8'!$C$13:$O$33,4,FALSE))</f>
        <v>0</v>
      </c>
      <c r="Q14" s="109">
        <f>IF(ISERROR(VLOOKUP($C14,'2008-9'!$C$13:$O$33,4,FALSE)),0,VLOOKUP($C14,'2008-9'!$C$13:$O$33,4,FALSE))</f>
      </c>
      <c r="R14" s="109">
        <f>IF(ISERROR(VLOOKUP($C14,'2009-10'!$C$13:$O$33,4,FALSE)),0,VLOOKUP($C14,'2009-10'!$C$13:$O$33,4,FALSE))</f>
        <v>0</v>
      </c>
      <c r="S14" s="109">
        <f>IF(ISERROR(VLOOKUP($C14,'2010-1'!$C$13:$O$33,4,FALSE)),0,VLOOKUP($C14,'2010-1'!$C$13:$O$33,4,FALSE))</f>
        <v>0</v>
      </c>
      <c r="T14" s="109">
        <f>IF(ISERROR(VLOOKUP($C14,'2011-2'!$C$13:$O$33,4,FALSE)),0,VLOOKUP($C14,'2011-2'!$C$13:$O$33,4,FALSE))</f>
        <v>0</v>
      </c>
      <c r="U14" s="110">
        <f>AVERAGE(P14:T14)</f>
        <v>0</v>
      </c>
      <c r="V14" s="109">
        <f>IF(ISERROR(VLOOKUP($C14,'2007-8'!$C$13:$O$33,5,FALSE)),0,VLOOKUP($C14,'2007-8'!$C$13:$O$33,5,FALSE))</f>
        <v>0</v>
      </c>
      <c r="W14" s="109">
        <f>IF(ISERROR(VLOOKUP($C14,'2008-9'!$C$13:$O$33,5,FALSE)),0,VLOOKUP($C14,'2008-9'!$C$13:$O$33,5,FALSE))</f>
        <v>0</v>
      </c>
      <c r="X14" s="109">
        <f>IF(ISERROR(VLOOKUP($C14,'2009-10'!$C$13:$O$33,5,FALSE)),0,VLOOKUP($C14,'2009-10'!$C$13:$O$33,5,FALSE))</f>
        <v>0</v>
      </c>
      <c r="Y14" s="109">
        <f>IF(ISERROR(VLOOKUP($C14,'2010-1'!$C$13:$O$33,5,FALSE)),0,VLOOKUP($C14,'2010-1'!$C$13:$O$33,5,FALSE))</f>
        <v>0</v>
      </c>
      <c r="Z14" s="109">
        <f>IF(ISERROR(VLOOKUP($C14,'2011-2'!$C$13:$O$33,5,FALSE)),0,VLOOKUP($C14,'2011-2'!$C$13:$O$33,5,FALSE))</f>
        <v>0</v>
      </c>
      <c r="AA14" s="110">
        <f>AVERAGE(V14:Z14)</f>
        <v>0</v>
      </c>
      <c r="AB14" s="109">
        <f>IF(ISERROR(VLOOKUP($C14,'2007-8'!$C$13:$O$33,7,FALSE)),0,VLOOKUP($C14,'2007-8'!$C$13:$O$33,7,FALSE))</f>
        <v>0</v>
      </c>
      <c r="AC14" s="109">
        <f>IF(ISERROR(VLOOKUP($C14,'2008-9'!$C$13:$O$33,7,FALSE)),0,VLOOKUP($C14,'2008-9'!$C$13:$O$33,7,FALSE))</f>
        <v>0</v>
      </c>
      <c r="AD14" s="109">
        <f>IF(ISERROR(VLOOKUP($C14,'2009-10'!$C$13:$O$33,7,FALSE)),0,VLOOKUP($C14,'2009-10'!$C$13:$O$33,7,FALSE))</f>
        <v>0</v>
      </c>
      <c r="AE14" s="109">
        <f>IF(ISERROR(VLOOKUP($C14,'2010-1'!$C$13:$O$33,7,FALSE)),0,VLOOKUP($C14,'2010-1'!$C$13:$O$33,7,FALSE))</f>
        <v>0</v>
      </c>
      <c r="AF14" s="109">
        <f>IF(ISERROR(VLOOKUP($C14,'2011-2'!$C$13:$O$33,7,FALSE)),0,VLOOKUP($C14,'2011-2'!$C$13:$O$33,7,FALSE))</f>
        <v>0</v>
      </c>
      <c r="AG14" s="110">
        <f>AVERAGE(AB14:AF14)</f>
        <v>0</v>
      </c>
      <c r="AH14" s="109">
        <f>IF(ISERROR(VLOOKUP($C14,'2007-8'!$C$13:$O$33,9,FALSE)),0,VLOOKUP($C14,'2007-8'!$C$13:$O$33,9,FALSE))</f>
        <v>0</v>
      </c>
      <c r="AI14" s="109">
        <f>IF(ISERROR(VLOOKUP($C14,'2008-9'!$C$13:$O$33,9,FALSE)),0,VLOOKUP($C14,'2008-9'!$C$13:$O$33,9,FALSE))</f>
        <v>0</v>
      </c>
      <c r="AJ14" s="109">
        <f>IF(ISERROR(VLOOKUP($C14,'2009-10'!$C$13:$O$33,9,FALSE)),0,VLOOKUP($C14,'2009-10'!$C$13:$O$33,9,FALSE))</f>
        <v>0</v>
      </c>
      <c r="AK14" s="109">
        <f>IF(ISERROR(VLOOKUP($C14,'2010-1'!$C$13:$O$33,9,FALSE)),0,VLOOKUP($C14,'2010-1'!$C$13:$O$33,9,FALSE))</f>
        <v>0</v>
      </c>
      <c r="AL14" s="109">
        <f>IF(ISERROR(VLOOKUP($C14,'2011-2'!$C$13:$O$33,9,FALSE)),0,VLOOKUP($C14,'2011-2'!$C$13:$O$33,9,FALSE))</f>
        <v>0</v>
      </c>
      <c r="AM14" s="110">
        <f>AVERAGE(AH14:AL14)</f>
        <v>0</v>
      </c>
      <c r="AN14" s="109">
        <f>IF(ISERROR(VLOOKUP($C14,'2007-8'!$C$13:$O$33,10,FALSE)),0,VLOOKUP($C14,'2007-8'!$C$13:$O$33,10,FALSE))</f>
        <v>0</v>
      </c>
      <c r="AO14" s="109">
        <f>IF(ISERROR(VLOOKUP($C14,'2008-9'!$C$13:$O$33,10,FALSE)),0,VLOOKUP($C14,'2008-9'!$C$13:$O$33,10,FALSE))</f>
        <v>0</v>
      </c>
      <c r="AP14" s="109">
        <f>IF(ISERROR(VLOOKUP($C14,'2009-10'!$C$13:$O$33,10,FALSE)),0,VLOOKUP($C14,'2009-10'!$C$13:$O$33,10,FALSE))</f>
        <v>0</v>
      </c>
      <c r="AQ14" s="109">
        <f>IF(ISERROR(VLOOKUP($C14,'2010-1'!$C$13:$O$33,10,FALSE)),0,VLOOKUP($C14,'2010-1'!$C$13:$O$33,10,FALSE))</f>
        <v>0</v>
      </c>
      <c r="AR14" s="109">
        <f>IF(ISERROR(VLOOKUP($C14,'2011-2'!$C$13:$O$33,10,FALSE)),0,VLOOKUP($C14,'2011-2'!$C$13:$O$33,10,FALSE))</f>
        <v>0</v>
      </c>
      <c r="AS14" s="110">
        <f>AVERAGE(AN14:AR14)</f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0">
        <f>AVERAGE(AT14:AX14)</f>
        <v>0</v>
      </c>
      <c r="AZ14" s="109">
        <f>IF(ISERROR(VLOOKUP($C14,'2007-8'!$C$13:$O$33,12,FALSE)),0,VLOOKUP($C14,'2007-8'!$C$13:$O$33,12,FALSE))</f>
        <v>0</v>
      </c>
      <c r="BA14" s="109">
        <f>IF(ISERROR(VLOOKUP($C14,'2008-9'!$C$13:$O$33,12,FALSE)),0,VLOOKUP($C14,'2008-9'!$C$13:$O$33,12,FALSE))</f>
        <v>0</v>
      </c>
      <c r="BB14" s="109">
        <f>IF(ISERROR(VLOOKUP($C14,'2009-10'!$C$13:$O$33,12,FALSE)),0,VLOOKUP($C14,'2009-10'!$C$13:$O$33,12,FALSE))</f>
        <v>0</v>
      </c>
      <c r="BC14" s="109">
        <f>IF(ISERROR(VLOOKUP($C14,'2010-1'!$C$13:$O$33,12,FALSE)),0,VLOOKUP($C14,'2010-1'!$C$13:$O$33,12,FALSE))</f>
        <v>0</v>
      </c>
      <c r="BD14" s="109">
        <f>IF(ISERROR(VLOOKUP($C14,'2011-2'!$C$13:$O$33,12,FALSE)),0,VLOOKUP($C14,'2011-2'!$C$13:$O$33,12,FALSE))</f>
        <v>0</v>
      </c>
      <c r="BE14" s="110">
        <f>AVERAGE(AZ14:BD14)</f>
        <v>0</v>
      </c>
      <c r="BF14" s="109">
        <f>IF(ISERROR(VLOOKUP($C14,'2007-8'!$C$13:$O$33,13,FALSE)),0,VLOOKUP($C14,'2007-8'!$C$13:$O$33,13,FALSE))</f>
        <v>0</v>
      </c>
      <c r="BG14" s="109">
        <f>IF(ISERROR(VLOOKUP($C14,'2008-9'!$C$13:$O$33,13,FALSE)),0,VLOOKUP($C14,'2008-9'!$C$13:$O$33,13,FALSE))</f>
        <v>0</v>
      </c>
      <c r="BH14" s="109">
        <f>IF(ISERROR(VLOOKUP($C14,'2009-10'!$C$13:$O$33,13,FALSE)),0,VLOOKUP($C14,'2009-10'!$C$13:$O$33,13,FALSE))</f>
        <v>0</v>
      </c>
      <c r="BI14" s="109">
        <f>IF(ISERROR(VLOOKUP($C14,'2010-1'!$C$13:$O$33,13,FALSE)),0,VLOOKUP($C14,'2010-1'!$C$13:$O$33,13,FALSE))</f>
        <v>0</v>
      </c>
      <c r="BJ14" s="109">
        <f>IF(ISERROR(VLOOKUP($C14,'2011-2'!$C$13:$O$33,13,FALSE)),0,VLOOKUP($C14,'2011-2'!$C$13:$O$33,13,FALSE))</f>
        <v>0</v>
      </c>
      <c r="BK14" s="110">
        <f>AVERAGE(BF14:BJ14)</f>
        <v>0</v>
      </c>
    </row>
    <row r="15" spans="1:63" ht="15">
      <c r="A15" s="12">
        <v>14</v>
      </c>
      <c r="B15" s="9"/>
      <c r="C15" s="10" t="s">
        <v>9</v>
      </c>
      <c r="D15" s="91">
        <f>IF(ISERROR(VLOOKUP($C15,'2007-8'!$C$13:$O$33,2,FALSE)),0,VLOOKUP($C15,'2007-8'!$C$13:$O$33,2,FALSE))</f>
        <v>6</v>
      </c>
      <c r="E15" s="70">
        <f>IF(ISERROR(VLOOKUP($C15,'2008-9'!$C$13:$O$33,2,FALSE)),0,VLOOKUP($C15,'2008-9'!$C$13:$O$33,2,FALSE))</f>
        <v>11</v>
      </c>
      <c r="F15" s="70">
        <f>IF(ISERROR(VLOOKUP($C15,'2009-10'!$C$13:$O$33,2,FALSE)),0,VLOOKUP($C15,'2009-10'!$C$13:$O$33,2,FALSE))</f>
        <v>1</v>
      </c>
      <c r="G15" s="70">
        <f>IF(ISERROR(VLOOKUP($C15,'2010-1'!$C$13:$O$33,2,FALSE)),0,VLOOKUP($C15,'2010-1'!$C$13:$O$33,2,FALSE))</f>
        <v>0</v>
      </c>
      <c r="H15" s="70">
        <f>IF(ISERROR(VLOOKUP($C15,'[1]2001-2'!$C$13:$O$33,2,FALSE)),0,VLOOKUP($C15,'2011-2'!$C$13:$O$33,2,FALSE))</f>
        <v>0</v>
      </c>
      <c r="I15" s="98">
        <f t="shared" si="0"/>
        <v>3.6</v>
      </c>
      <c r="J15" s="91">
        <f>IF(ISERROR(VLOOKUP($C15,'2007-8'!$C$13:$O$33,3,FALSE)),0,VLOOKUP($C15,'2007-8'!$C$13:$O$33,3,FALSE))</f>
        <v>12</v>
      </c>
      <c r="K15" s="70">
        <f>IF(ISERROR(VLOOKUP($C15,'2008-9'!$C$13:$O$33,3,FALSE)),0,VLOOKUP($C15,'2008-9'!$C$13:$O$33,3,FALSE))</f>
        <v>29</v>
      </c>
      <c r="L15" s="70">
        <f>IF(ISERROR(VLOOKUP($C15,'2009-10'!$C$13:$O$33,3,FALSE)),0,VLOOKUP($C15,'2009-10'!$C$13:$O$33,3,FALSE))</f>
        <v>0</v>
      </c>
      <c r="M15" s="70">
        <f>IF(ISERROR(VLOOKUP($C15,'2010-1'!$C$13:$O$33,3,FALSE)),0,VLOOKUP($C15,'2010-1'!$C$13:$O$33,3,FALSE))</f>
        <v>0</v>
      </c>
      <c r="N15" s="70">
        <f>IF(ISERROR(VLOOKUP($C15,'2011-2'!$C$13:$O$33,3,FALSE)),0,VLOOKUP($C15,'2011-2'!$C$13:$O$33,3,FALSE))</f>
        <v>0</v>
      </c>
      <c r="O15" s="100">
        <f t="shared" si="1"/>
        <v>8.2</v>
      </c>
      <c r="P15" s="109">
        <f>IF(ISERROR(VLOOKUP($C15,'2007-8'!$C$13:$O$33,4,FALSE)),0,VLOOKUP($C15,'2007-8'!$C$13:$O$33,4,FALSE))</f>
        <v>2</v>
      </c>
      <c r="Q15" s="109">
        <f>IF(ISERROR(VLOOKUP($C15,'2008-9'!$C$13:$O$33,4,FALSE)),0,VLOOKUP($C15,'2008-9'!$C$13:$O$33,4,FALSE))</f>
        <v>3</v>
      </c>
      <c r="R15" s="109">
        <f>IF(ISERROR(VLOOKUP($C15,'2009-10'!$C$13:$O$33,4,FALSE)),0,VLOOKUP($C15,'2009-10'!$C$13:$O$33,4,FALSE))</f>
        <v>0</v>
      </c>
      <c r="S15" s="109">
        <f>IF(ISERROR(VLOOKUP($C15,'2010-1'!$C$13:$O$33,4,FALSE)),0,VLOOKUP($C15,'2010-1'!$C$13:$O$33,4,FALSE))</f>
        <v>0</v>
      </c>
      <c r="T15" s="109">
        <f>IF(ISERROR(VLOOKUP($C15,'2011-2'!$C$13:$O$33,4,FALSE)),0,VLOOKUP($C15,'2011-2'!$C$13:$O$33,4,FALSE))</f>
        <v>0</v>
      </c>
      <c r="U15" s="110">
        <f>AVERAGE(P15:T15)</f>
        <v>1</v>
      </c>
      <c r="V15" s="109">
        <f>IF(ISERROR(VLOOKUP($C15,'2007-8'!$C$13:$O$33,5,FALSE)),0,VLOOKUP($C15,'2007-8'!$C$13:$O$33,5,FALSE))</f>
        <v>2</v>
      </c>
      <c r="W15" s="109">
        <f>IF(ISERROR(VLOOKUP($C15,'2008-9'!$C$13:$O$33,5,FALSE)),0,VLOOKUP($C15,'2008-9'!$C$13:$O$33,5,FALSE))</f>
        <v>2</v>
      </c>
      <c r="X15" s="109">
        <f>IF(ISERROR(VLOOKUP($C15,'2009-10'!$C$13:$O$33,5,FALSE)),0,VLOOKUP($C15,'2009-10'!$C$13:$O$33,5,FALSE))</f>
        <v>0</v>
      </c>
      <c r="Y15" s="109">
        <f>IF(ISERROR(VLOOKUP($C15,'2010-1'!$C$13:$O$33,5,FALSE)),0,VLOOKUP($C15,'2010-1'!$C$13:$O$33,5,FALSE))</f>
        <v>0</v>
      </c>
      <c r="Z15" s="109">
        <f>IF(ISERROR(VLOOKUP($C15,'2011-2'!$C$13:$O$33,5,FALSE)),0,VLOOKUP($C15,'2011-2'!$C$13:$O$33,5,FALSE))</f>
        <v>0</v>
      </c>
      <c r="AA15" s="110">
        <f aca="true" t="shared" si="2" ref="AA15:AA35">AVERAGE(V15:Z15)</f>
        <v>0.8</v>
      </c>
      <c r="AB15" s="109">
        <f>IF(ISERROR(VLOOKUP($C15,'2007-8'!$C$13:$O$33,7,FALSE)),0,VLOOKUP($C15,'2007-8'!$C$13:$O$33,7,FALSE))</f>
        <v>3</v>
      </c>
      <c r="AC15" s="109">
        <f>IF(ISERROR(VLOOKUP($C15,'2008-9'!$C$13:$O$33,7,FALSE)),0,VLOOKUP($C15,'2008-9'!$C$13:$O$33,7,FALSE))</f>
        <v>9</v>
      </c>
      <c r="AD15" s="109">
        <f>IF(ISERROR(VLOOKUP($C15,'2009-10'!$C$13:$O$33,7,FALSE)),0,VLOOKUP($C15,'2009-10'!$C$13:$O$33,7,FALSE))</f>
        <v>0</v>
      </c>
      <c r="AE15" s="109">
        <f>IF(ISERROR(VLOOKUP($C15,'2010-1'!$C$13:$O$33,7,FALSE)),0,VLOOKUP($C15,'2010-1'!$C$13:$O$33,7,FALSE))</f>
        <v>0</v>
      </c>
      <c r="AF15" s="109">
        <f>IF(ISERROR(VLOOKUP($C15,'2011-2'!$C$13:$O$33,7,FALSE)),0,VLOOKUP($C15,'2011-2'!$C$13:$O$33,7,FALSE))</f>
        <v>0</v>
      </c>
      <c r="AG15" s="110">
        <f aca="true" t="shared" si="3" ref="AG15:AG35">AVERAGE(AB15:AF15)</f>
        <v>2.4</v>
      </c>
      <c r="AH15" s="109">
        <f>IF(ISERROR(VLOOKUP($C15,'2007-8'!$C$13:$O$33,9,FALSE)),0,VLOOKUP($C15,'2007-8'!$C$13:$O$33,9,FALSE))</f>
        <v>0</v>
      </c>
      <c r="AI15" s="109">
        <f>IF(ISERROR(VLOOKUP($C15,'2008-9'!$C$13:$O$33,9,FALSE)),0,VLOOKUP($C15,'2008-9'!$C$13:$O$33,9,FALSE))</f>
        <v>9</v>
      </c>
      <c r="AJ15" s="109">
        <f>IF(ISERROR(VLOOKUP($C15,'2009-10'!$C$13:$O$33,9,FALSE)),0,VLOOKUP($C15,'2009-10'!$C$13:$O$33,9,FALSE))</f>
        <v>0</v>
      </c>
      <c r="AK15" s="109">
        <f>IF(ISERROR(VLOOKUP($C15,'2010-1'!$C$13:$O$33,9,FALSE)),0,VLOOKUP($C15,'2010-1'!$C$13:$O$33,9,FALSE))</f>
        <v>0</v>
      </c>
      <c r="AL15" s="109">
        <f>IF(ISERROR(VLOOKUP($C15,'2011-2'!$C$13:$O$33,9,FALSE)),0,VLOOKUP($C15,'2011-2'!$C$13:$O$33,9,FALSE))</f>
        <v>0</v>
      </c>
      <c r="AM15" s="110">
        <f aca="true" t="shared" si="4" ref="AM15:AM35">AVERAGE(AH15:AL15)</f>
        <v>1.8</v>
      </c>
      <c r="AN15" s="109">
        <f>IF(ISERROR(VLOOKUP($C15,'2007-8'!$C$13:$O$33,10,FALSE)),0,VLOOKUP($C15,'2007-8'!$C$13:$O$33,10,FALSE))</f>
        <v>0</v>
      </c>
      <c r="AO15" s="109">
        <f>IF(ISERROR(VLOOKUP($C15,'2008-9'!$C$13:$O$33,10,FALSE)),0,VLOOKUP($C15,'2008-9'!$C$13:$O$33,10,FALSE))</f>
        <v>5</v>
      </c>
      <c r="AP15" s="109">
        <f>IF(ISERROR(VLOOKUP($C15,'2009-10'!$C$13:$O$33,10,FALSE)),0,VLOOKUP($C15,'2009-10'!$C$13:$O$33,10,FALSE))</f>
        <v>0</v>
      </c>
      <c r="AQ15" s="109">
        <f>IF(ISERROR(VLOOKUP($C15,'2010-1'!$C$13:$O$33,10,FALSE)),0,VLOOKUP($C15,'2010-1'!$C$13:$O$33,10,FALSE))</f>
        <v>0</v>
      </c>
      <c r="AR15" s="109">
        <f>IF(ISERROR(VLOOKUP($C15,'2011-2'!$C$13:$O$33,10,FALSE)),0,VLOOKUP($C15,'2011-2'!$C$13:$O$33,10,FALSE))</f>
        <v>0</v>
      </c>
      <c r="AS15" s="110">
        <f aca="true" t="shared" si="5" ref="AS15:AS35">AVERAGE(AN15:AR15)</f>
        <v>1</v>
      </c>
      <c r="AT15" s="109">
        <v>0</v>
      </c>
      <c r="AU15" s="109">
        <f>IF(ISERROR(VLOOKUP($C15,'2008-9'!$C$13:$O$33,11,FALSE)),0,VLOOKUP($C15,'2008-9'!$C$13:$O$33,11,FALSE))</f>
        <v>55.6</v>
      </c>
      <c r="AV15" s="109">
        <v>0</v>
      </c>
      <c r="AW15" s="109">
        <v>0</v>
      </c>
      <c r="AX15" s="109">
        <v>0</v>
      </c>
      <c r="AY15" s="110">
        <f aca="true" t="shared" si="6" ref="AY15:AY35">AVERAGE(AT15:AX15)</f>
        <v>11.120000000000001</v>
      </c>
      <c r="AZ15" s="109">
        <f>IF(ISERROR(VLOOKUP($C15,'2007-8'!$C$13:$O$33,12,FALSE)),0,VLOOKUP($C15,'2007-8'!$C$13:$O$33,12,FALSE))</f>
        <v>2</v>
      </c>
      <c r="BA15" s="109">
        <f>IF(ISERROR(VLOOKUP($C15,'2008-9'!$C$13:$O$33,12,FALSE)),0,VLOOKUP($C15,'2008-9'!$C$13:$O$33,12,FALSE))</f>
        <v>6</v>
      </c>
      <c r="BB15" s="109">
        <f>IF(ISERROR(VLOOKUP($C15,'2009-10'!$C$13:$O$33,12,FALSE)),0,VLOOKUP($C15,'2009-10'!$C$13:$O$33,12,FALSE))</f>
        <v>0</v>
      </c>
      <c r="BC15" s="109">
        <f>IF(ISERROR(VLOOKUP($C15,'2010-1'!$C$13:$O$33,12,FALSE)),0,VLOOKUP($C15,'2010-1'!$C$13:$O$33,12,FALSE))</f>
        <v>0</v>
      </c>
      <c r="BD15" s="109">
        <f>IF(ISERROR(VLOOKUP($C15,'2011-2'!$C$13:$O$33,12,FALSE)),0,VLOOKUP($C15,'2011-2'!$C$13:$O$33,12,FALSE))</f>
        <v>0</v>
      </c>
      <c r="BE15" s="110">
        <f aca="true" t="shared" si="7" ref="BE15:BE35">AVERAGE(AZ15:BD15)</f>
        <v>1.6</v>
      </c>
      <c r="BF15" s="109">
        <f>IF(ISERROR(VLOOKUP($C15,'2007-8'!$C$13:$O$33,13,FALSE)),0,VLOOKUP($C15,'2007-8'!$C$13:$O$33,13,FALSE))</f>
        <v>0</v>
      </c>
      <c r="BG15" s="109">
        <f>IF(ISERROR(VLOOKUP($C15,'2008-9'!$C$13:$O$33,13,FALSE)),0,VLOOKUP($C15,'2008-9'!$C$13:$O$33,13,FALSE))</f>
        <v>0</v>
      </c>
      <c r="BH15" s="109">
        <f>IF(ISERROR(VLOOKUP($C15,'2009-10'!$C$13:$O$33,13,FALSE)),0,VLOOKUP($C15,'2009-10'!$C$13:$O$33,13,FALSE))</f>
        <v>0</v>
      </c>
      <c r="BI15" s="109">
        <f>IF(ISERROR(VLOOKUP($C15,'2010-1'!$C$13:$O$33,13,FALSE)),0,VLOOKUP($C15,'2010-1'!$C$13:$O$33,13,FALSE))</f>
        <v>0</v>
      </c>
      <c r="BJ15" s="109">
        <f>IF(ISERROR(VLOOKUP($C15,'2011-2'!$C$13:$O$33,13,FALSE)),0,VLOOKUP($C15,'2011-2'!$C$13:$O$33,13,FALSE))</f>
        <v>0</v>
      </c>
      <c r="BK15" s="110">
        <f aca="true" t="shared" si="8" ref="BK15:BK35">AVERAGE(BF15:BJ15)</f>
        <v>0</v>
      </c>
    </row>
    <row r="16" spans="1:63" ht="15">
      <c r="A16" s="12">
        <v>20</v>
      </c>
      <c r="B16" s="9"/>
      <c r="C16" s="10" t="s">
        <v>78</v>
      </c>
      <c r="D16" s="91">
        <f>IF(ISERROR(VLOOKUP($C16,'2007-8'!$C$13:$O$33,2,FALSE)),0,VLOOKUP($C16,'2007-8'!$C$13:$O$33,2,FALSE))</f>
        <v>0</v>
      </c>
      <c r="E16" s="70">
        <f>IF(ISERROR(VLOOKUP($C16,'2008-9'!$C$13:$O$33,2,FALSE)),0,VLOOKUP($C16,'2008-9'!$C$13:$O$33,2,FALSE))</f>
        <v>0</v>
      </c>
      <c r="F16" s="70">
        <f>IF(ISERROR(VLOOKUP($C16,'2009-10'!$C$13:$O$33,2,FALSE)),0,VLOOKUP($C16,'2009-10'!$C$13:$O$33,2,FALSE))</f>
        <v>0</v>
      </c>
      <c r="G16" s="70">
        <f>IF(ISERROR(VLOOKUP($C16,'2010-1'!$C$13:$O$33,2,FALSE)),0,VLOOKUP($C16,'2010-1'!$C$13:$O$33,2,FALSE))</f>
        <v>19</v>
      </c>
      <c r="H16" s="70">
        <f>IF(ISERROR(VLOOKUP($C16,'[1]2001-2'!$C$13:$O$33,2,FALSE)),0,VLOOKUP($C16,'2011-2'!$C$13:$O$33,2,FALSE))</f>
        <v>0</v>
      </c>
      <c r="I16" s="98">
        <f t="shared" si="0"/>
        <v>3.8</v>
      </c>
      <c r="J16" s="91">
        <f>IF(ISERROR(VLOOKUP($C16,'2007-8'!$C$13:$O$33,3,FALSE)),0,VLOOKUP($C16,'2007-8'!$C$13:$O$33,3,FALSE))</f>
        <v>0</v>
      </c>
      <c r="K16" s="70">
        <f>IF(ISERROR(VLOOKUP($C16,'2008-9'!$C$13:$O$33,3,FALSE)),0,VLOOKUP($C16,'2008-9'!$C$13:$O$33,3,FALSE))</f>
        <v>0</v>
      </c>
      <c r="L16" s="70">
        <f>IF(ISERROR(VLOOKUP($C16,'2009-10'!$C$13:$O$33,3,FALSE)),0,VLOOKUP($C16,'2009-10'!$C$13:$O$33,3,FALSE))</f>
        <v>0</v>
      </c>
      <c r="M16" s="70">
        <f>IF(ISERROR(VLOOKUP($C16,'2010-1'!$C$13:$O$33,3,FALSE)),0,VLOOKUP($C16,'2010-1'!$C$13:$O$33,3,FALSE))</f>
        <v>48</v>
      </c>
      <c r="N16" s="70">
        <f>IF(ISERROR(VLOOKUP($C16,'2011-2'!$C$13:$O$33,3,FALSE)),0,VLOOKUP($C16,'2011-2'!$C$13:$O$33,3,FALSE))</f>
        <v>53</v>
      </c>
      <c r="O16" s="100">
        <f t="shared" si="1"/>
        <v>20.2</v>
      </c>
      <c r="P16" s="109">
        <f>IF(ISERROR(VLOOKUP($C16,'2007-8'!$C$13:$O$33,4,FALSE)),0,VLOOKUP($C16,'2007-8'!$C$13:$O$33,4,FALSE))</f>
        <v>0</v>
      </c>
      <c r="Q16" s="109">
        <f>IF(ISERROR(VLOOKUP($C16,'2008-9'!$C$13:$O$33,4,FALSE)),0,VLOOKUP($C16,'2008-9'!$C$13:$O$33,4,FALSE))</f>
        <v>0</v>
      </c>
      <c r="R16" s="109">
        <f>IF(ISERROR(VLOOKUP($C16,'2009-10'!$C$13:$O$33,4,FALSE)),0,VLOOKUP($C16,'2009-10'!$C$13:$O$33,4,FALSE))</f>
        <v>0</v>
      </c>
      <c r="S16" s="109">
        <f>IF(ISERROR(VLOOKUP($C16,'2010-1'!$C$13:$O$33,4,FALSE)),0,VLOOKUP($C16,'2010-1'!$C$13:$O$33,4,FALSE))</f>
        <v>3</v>
      </c>
      <c r="T16" s="109">
        <f>IF(ISERROR(VLOOKUP($C16,'2011-2'!$C$13:$O$33,4,FALSE)),0,VLOOKUP($C16,'2011-2'!$C$13:$O$33,4,FALSE))</f>
        <v>4</v>
      </c>
      <c r="U16" s="110">
        <f>AVERAGE(P16:T16)</f>
        <v>1.4</v>
      </c>
      <c r="V16" s="109">
        <f>IF(ISERROR(VLOOKUP($C16,'2007-8'!$C$13:$O$33,5,FALSE)),0,VLOOKUP($C16,'2007-8'!$C$13:$O$33,5,FALSE))</f>
        <v>0</v>
      </c>
      <c r="W16" s="109">
        <f>IF(ISERROR(VLOOKUP($C16,'2008-9'!$C$13:$O$33,5,FALSE)),0,VLOOKUP($C16,'2008-9'!$C$13:$O$33,5,FALSE))</f>
        <v>0</v>
      </c>
      <c r="X16" s="109">
        <f>IF(ISERROR(VLOOKUP($C16,'2009-10'!$C$13:$O$33,5,FALSE)),0,VLOOKUP($C16,'2009-10'!$C$13:$O$33,5,FALSE))</f>
        <v>0</v>
      </c>
      <c r="Y16" s="109">
        <f>IF(ISERROR(VLOOKUP($C16,'2010-1'!$C$13:$O$33,5,FALSE)),0,VLOOKUP($C16,'2010-1'!$C$13:$O$33,5,FALSE))</f>
        <v>0</v>
      </c>
      <c r="Z16" s="109">
        <f>IF(ISERROR(VLOOKUP($C16,'2011-2'!$C$13:$O$33,5,FALSE)),0,VLOOKUP($C16,'2011-2'!$C$13:$O$33,5,FALSE))</f>
        <v>0</v>
      </c>
      <c r="AA16" s="110">
        <f t="shared" si="2"/>
        <v>0</v>
      </c>
      <c r="AB16" s="109">
        <f>IF(ISERROR(VLOOKUP($C16,'2007-8'!$C$13:$O$33,7,FALSE)),0,VLOOKUP($C16,'2007-8'!$C$13:$O$33,7,FALSE))</f>
        <v>0</v>
      </c>
      <c r="AC16" s="109">
        <f>IF(ISERROR(VLOOKUP($C16,'2008-9'!$C$13:$O$33,7,FALSE)),0,VLOOKUP($C16,'2008-9'!$C$13:$O$33,7,FALSE))</f>
        <v>0</v>
      </c>
      <c r="AD16" s="109">
        <f>IF(ISERROR(VLOOKUP($C16,'2009-10'!$C$13:$O$33,7,FALSE)),0,VLOOKUP($C16,'2009-10'!$C$13:$O$33,7,FALSE))</f>
        <v>0</v>
      </c>
      <c r="AE16" s="109">
        <f>IF(ISERROR(VLOOKUP($C16,'2010-1'!$C$13:$O$33,7,FALSE)),0,VLOOKUP($C16,'2010-1'!$C$13:$O$33,7,FALSE))</f>
        <v>18</v>
      </c>
      <c r="AF16" s="109">
        <f>IF(ISERROR(VLOOKUP($C16,'2011-2'!$C$13:$O$33,7,FALSE)),0,VLOOKUP($C16,'2011-2'!$C$13:$O$33,7,FALSE))</f>
        <v>18</v>
      </c>
      <c r="AG16" s="110">
        <f t="shared" si="3"/>
        <v>7.2</v>
      </c>
      <c r="AH16" s="109">
        <f>IF(ISERROR(VLOOKUP($C16,'2007-8'!$C$13:$O$33,9,FALSE)),0,VLOOKUP($C16,'2007-8'!$C$13:$O$33,9,FALSE))</f>
        <v>0</v>
      </c>
      <c r="AI16" s="109">
        <f>IF(ISERROR(VLOOKUP($C16,'2008-9'!$C$13:$O$33,9,FALSE)),0,VLOOKUP($C16,'2008-9'!$C$13:$O$33,9,FALSE))</f>
        <v>0</v>
      </c>
      <c r="AJ16" s="109">
        <f>IF(ISERROR(VLOOKUP($C16,'2009-10'!$C$13:$O$33,9,FALSE)),0,VLOOKUP($C16,'2009-10'!$C$13:$O$33,9,FALSE))</f>
        <v>0</v>
      </c>
      <c r="AK16" s="109">
        <f>IF(ISERROR(VLOOKUP($C16,'2010-1'!$C$13:$O$33,9,FALSE)),0,VLOOKUP($C16,'2010-1'!$C$13:$O$33,9,FALSE))</f>
        <v>32</v>
      </c>
      <c r="AL16" s="109">
        <f>IF(ISERROR(VLOOKUP($C16,'2011-2'!$C$13:$O$33,9,FALSE)),0,VLOOKUP($C16,'2011-2'!$C$13:$O$33,9,FALSE))</f>
        <v>34</v>
      </c>
      <c r="AM16" s="110">
        <f t="shared" si="4"/>
        <v>13.2</v>
      </c>
      <c r="AN16" s="109">
        <f>IF(ISERROR(VLOOKUP($C16,'2007-8'!$C$13:$O$33,10,FALSE)),0,VLOOKUP($C16,'2007-8'!$C$13:$O$33,10,FALSE))</f>
        <v>0</v>
      </c>
      <c r="AO16" s="109">
        <f>IF(ISERROR(VLOOKUP($C16,'2008-9'!$C$13:$O$33,10,FALSE)),0,VLOOKUP($C16,'2008-9'!$C$13:$O$33,10,FALSE))</f>
        <v>0</v>
      </c>
      <c r="AP16" s="109">
        <f>IF(ISERROR(VLOOKUP($C16,'2009-10'!$C$13:$O$33,10,FALSE)),0,VLOOKUP($C16,'2009-10'!$C$13:$O$33,10,FALSE))</f>
        <v>0</v>
      </c>
      <c r="AQ16" s="109">
        <f>IF(ISERROR(VLOOKUP($C16,'2010-1'!$C$13:$O$33,10,FALSE)),0,VLOOKUP($C16,'2010-1'!$C$13:$O$33,10,FALSE))</f>
        <v>12</v>
      </c>
      <c r="AR16" s="109">
        <f>IF(ISERROR(VLOOKUP($C16,'2011-2'!$C$13:$O$33,10,FALSE)),0,VLOOKUP($C16,'2011-2'!$C$13:$O$33,10,FALSE))</f>
        <v>17</v>
      </c>
      <c r="AS16" s="110">
        <f t="shared" si="5"/>
        <v>5.8</v>
      </c>
      <c r="AT16" s="109">
        <f>IF(ISERROR(VLOOKUP($C16,'2007-8'!$C$13:$O$33,11,FALSE)),0,VLOOKUP($C16,'2007-8'!$C$13:$O$33,11,FALSE))</f>
        <v>0</v>
      </c>
      <c r="AU16" s="109">
        <f>IF(ISERROR(VLOOKUP($C16,'2008-9'!$C$13:$O$33,11,FALSE)),0,VLOOKUP($C16,'2008-9'!$C$13:$O$33,11,FALSE))</f>
        <v>0</v>
      </c>
      <c r="AV16" s="109">
        <f>IF(ISERROR(VLOOKUP($C16,'2009-10'!$C$13:$O$33,11,FALSE)),0,VLOOKUP($C16,'2009-10'!$C$13:$O$33,11,FALSE))</f>
        <v>0</v>
      </c>
      <c r="AW16" s="109">
        <f>IF(ISERROR(VLOOKUP($C16,'2010-1'!$C$13:$O$33,11,FALSE)),0,VLOOKUP($C16,'2010-1'!$C$13:$O$33,11,FALSE))</f>
        <v>37.5</v>
      </c>
      <c r="AX16" s="109">
        <f>IF(ISERROR(VLOOKUP($C16,'2011-2'!$C$13:$O$33,11,FALSE)),0,VLOOKUP($C16,'2011-2'!$C$13:$O$33,11,FALSE))</f>
        <v>50</v>
      </c>
      <c r="AY16" s="110">
        <f t="shared" si="6"/>
        <v>17.5</v>
      </c>
      <c r="AZ16" s="109">
        <f>IF(ISERROR(VLOOKUP($C16,'2007-8'!$C$13:$O$33,12,FALSE)),0,VLOOKUP($C16,'2007-8'!$C$13:$O$33,12,FALSE))</f>
        <v>0</v>
      </c>
      <c r="BA16" s="109">
        <f>IF(ISERROR(VLOOKUP($C16,'2008-9'!$C$13:$O$33,12,FALSE)),0,VLOOKUP($C16,'2008-9'!$C$13:$O$33,12,FALSE))</f>
        <v>0</v>
      </c>
      <c r="BB16" s="109">
        <f>IF(ISERROR(VLOOKUP($C16,'2009-10'!$C$13:$O$33,12,FALSE)),0,VLOOKUP($C16,'2009-10'!$C$13:$O$33,12,FALSE))</f>
        <v>0</v>
      </c>
      <c r="BC16" s="109">
        <f>IF(ISERROR(VLOOKUP($C16,'2010-1'!$C$13:$O$33,12,FALSE)),0,VLOOKUP($C16,'2010-1'!$C$13:$O$33,12,FALSE))</f>
        <v>23</v>
      </c>
      <c r="BD16" s="109">
        <f>IF(ISERROR(VLOOKUP($C16,'2011-2'!$C$13:$O$33,12,FALSE)),0,VLOOKUP($C16,'2011-2'!$C$13:$O$33,12,FALSE))</f>
        <v>15</v>
      </c>
      <c r="BE16" s="110">
        <f t="shared" si="7"/>
        <v>7.6</v>
      </c>
      <c r="BF16" s="109">
        <f>IF(ISERROR(VLOOKUP($C16,'2007-8'!$C$13:$O$33,13,FALSE)),0,VLOOKUP($C16,'2007-8'!$C$13:$O$33,13,FALSE))</f>
        <v>0</v>
      </c>
      <c r="BG16" s="109">
        <f>IF(ISERROR(VLOOKUP($C16,'2008-9'!$C$13:$O$33,13,FALSE)),0,VLOOKUP($C16,'2008-9'!$C$13:$O$33,13,FALSE))</f>
        <v>0</v>
      </c>
      <c r="BH16" s="109">
        <f>IF(ISERROR(VLOOKUP($C16,'2009-10'!$C$13:$O$33,13,FALSE)),0,VLOOKUP($C16,'2009-10'!$C$13:$O$33,13,FALSE))</f>
        <v>0</v>
      </c>
      <c r="BI16" s="109">
        <f>IF(ISERROR(VLOOKUP($C16,'2010-1'!$C$13:$O$33,13,FALSE)),0,VLOOKUP($C16,'2010-1'!$C$13:$O$33,13,FALSE))</f>
        <v>1</v>
      </c>
      <c r="BJ16" s="109">
        <f>IF(ISERROR(VLOOKUP($C16,'2011-2'!$C$13:$O$33,13,FALSE)),0,VLOOKUP($C16,'2011-2'!$C$13:$O$33,13,FALSE))</f>
        <v>1</v>
      </c>
      <c r="BK16" s="110">
        <f t="shared" si="8"/>
        <v>0.4</v>
      </c>
    </row>
    <row r="17" spans="1:63" ht="15">
      <c r="A17" s="12">
        <v>4</v>
      </c>
      <c r="B17" s="9"/>
      <c r="C17" s="10" t="s">
        <v>11</v>
      </c>
      <c r="D17" s="91">
        <f>IF(ISERROR(VLOOKUP($C17,'2007-8'!$C$13:$O$33,2,FALSE)),0,VLOOKUP($C17,'2007-8'!$C$13:$O$33,2,FALSE))</f>
        <v>23</v>
      </c>
      <c r="E17" s="70">
        <f>IF(ISERROR(VLOOKUP($C17,'2008-9'!$C$13:$O$33,2,FALSE)),0,VLOOKUP($C17,'2008-9'!$C$13:$O$33,2,FALSE))</f>
        <v>15</v>
      </c>
      <c r="F17" s="70">
        <f>IF(ISERROR(VLOOKUP($C17,'2009-10'!$C$13:$O$33,2,FALSE)),0,VLOOKUP($C17,'2009-10'!$C$13:$O$33,2,FALSE))</f>
        <v>20</v>
      </c>
      <c r="G17" s="70">
        <f>IF(ISERROR(VLOOKUP($C17,'2010-1'!$C$13:$O$33,2,FALSE)),0,VLOOKUP($C17,'2010-1'!$C$13:$O$33,2,FALSE))</f>
        <v>22</v>
      </c>
      <c r="H17" s="70">
        <f>IF(ISERROR(VLOOKUP($C17,'[1]2001-2'!$C$13:$O$33,2,FALSE)),0,VLOOKUP($C17,'2011-2'!$C$13:$O$33,2,FALSE))</f>
        <v>0</v>
      </c>
      <c r="I17" s="98">
        <f t="shared" si="0"/>
        <v>16</v>
      </c>
      <c r="J17" s="91">
        <f>IF(ISERROR(VLOOKUP($C17,'2007-8'!$C$13:$O$33,3,FALSE)),0,VLOOKUP($C17,'2007-8'!$C$13:$O$33,3,FALSE))</f>
        <v>361</v>
      </c>
      <c r="K17" s="70">
        <f>IF(ISERROR(VLOOKUP($C17,'2008-9'!$C$13:$O$33,3,FALSE)),0,VLOOKUP($C17,'2008-9'!$C$13:$O$33,3,FALSE))</f>
        <v>229</v>
      </c>
      <c r="L17" s="70">
        <f>IF(ISERROR(VLOOKUP($C17,'2009-10'!$C$13:$O$33,3,FALSE)),0,VLOOKUP($C17,'2009-10'!$C$13:$O$33,3,FALSE))</f>
        <v>34</v>
      </c>
      <c r="M17" s="70">
        <f>IF(ISERROR(VLOOKUP($C17,'2010-1'!$C$13:$O$33,3,FALSE)),0,VLOOKUP($C17,'2010-1'!$C$13:$O$33,3,FALSE))</f>
        <v>338</v>
      </c>
      <c r="N17" s="70">
        <f>IF(ISERROR(VLOOKUP($C17,'2011-2'!$C$13:$O$33,3,FALSE)),0,VLOOKUP($C17,'2011-2'!$C$13:$O$33,3,FALSE))</f>
        <v>327</v>
      </c>
      <c r="O17" s="100">
        <f t="shared" si="1"/>
        <v>257.8</v>
      </c>
      <c r="P17" s="109">
        <f>IF(ISERROR(VLOOKUP($C17,'2007-8'!$C$13:$O$33,4,FALSE)),0,VLOOKUP($C17,'2007-8'!$C$13:$O$33,4,FALSE))</f>
        <v>16</v>
      </c>
      <c r="Q17" s="109">
        <f>IF(ISERROR(VLOOKUP($C17,'2008-9'!$C$13:$O$33,4,FALSE)),0,VLOOKUP($C17,'2008-9'!$C$13:$O$33,4,FALSE))</f>
        <v>15</v>
      </c>
      <c r="R17" s="109">
        <f>IF(ISERROR(VLOOKUP($C17,'2009-10'!$C$13:$O$33,4,FALSE)),0,VLOOKUP($C17,'2009-10'!$C$13:$O$33,4,FALSE))</f>
        <v>2</v>
      </c>
      <c r="S17" s="109">
        <f>IF(ISERROR(VLOOKUP($C17,'2010-1'!$C$13:$O$33,4,FALSE)),0,VLOOKUP($C17,'2010-1'!$C$13:$O$33,4,FALSE))</f>
        <v>15</v>
      </c>
      <c r="T17" s="109">
        <f>IF(ISERROR(VLOOKUP($C17,'2011-2'!$C$13:$O$33,4,FALSE)),0,VLOOKUP($C17,'2011-2'!$C$13:$O$33,4,FALSE))</f>
        <v>15</v>
      </c>
      <c r="U17" s="110">
        <f>AVERAGE(P17:T17)</f>
        <v>12.6</v>
      </c>
      <c r="V17" s="109">
        <f>IF(ISERROR(VLOOKUP($C17,'2007-8'!$C$13:$O$33,5,FALSE)),0,VLOOKUP($C17,'2007-8'!$C$13:$O$33,5,FALSE))</f>
        <v>48</v>
      </c>
      <c r="W17" s="109">
        <f>IF(ISERROR(VLOOKUP($C17,'2008-9'!$C$13:$O$33,5,FALSE)),0,VLOOKUP($C17,'2008-9'!$C$13:$O$33,5,FALSE))</f>
        <v>16</v>
      </c>
      <c r="X17" s="109">
        <f>IF(ISERROR(VLOOKUP($C17,'2009-10'!$C$13:$O$33,5,FALSE)),0,VLOOKUP($C17,'2009-10'!$C$13:$O$33,5,FALSE))</f>
        <v>1</v>
      </c>
      <c r="Y17" s="109">
        <f>IF(ISERROR(VLOOKUP($C17,'2010-1'!$C$13:$O$33,5,FALSE)),0,VLOOKUP($C17,'2010-1'!$C$13:$O$33,5,FALSE))</f>
        <v>27</v>
      </c>
      <c r="Z17" s="109">
        <f>IF(ISERROR(VLOOKUP($C17,'2011-2'!$C$13:$O$33,5,FALSE)),0,VLOOKUP($C17,'2011-2'!$C$13:$O$33,5,FALSE))</f>
        <v>26</v>
      </c>
      <c r="AA17" s="110">
        <f t="shared" si="2"/>
        <v>23.6</v>
      </c>
      <c r="AB17" s="109">
        <f>IF(ISERROR(VLOOKUP($C17,'2007-8'!$C$13:$O$33,7,FALSE)),0,VLOOKUP($C17,'2007-8'!$C$13:$O$33,7,FALSE))</f>
        <v>77</v>
      </c>
      <c r="AC17" s="109">
        <f>IF(ISERROR(VLOOKUP($C17,'2008-9'!$C$13:$O$33,7,FALSE)),0,VLOOKUP($C17,'2008-9'!$C$13:$O$33,7,FALSE))</f>
        <v>65</v>
      </c>
      <c r="AD17" s="109">
        <f>IF(ISERROR(VLOOKUP($C17,'2009-10'!$C$13:$O$33,7,FALSE)),0,VLOOKUP($C17,'2009-10'!$C$13:$O$33,7,FALSE))</f>
        <v>13</v>
      </c>
      <c r="AE17" s="109">
        <f>IF(ISERROR(VLOOKUP($C17,'2010-1'!$C$13:$O$33,7,FALSE)),0,VLOOKUP($C17,'2010-1'!$C$13:$O$33,7,FALSE))</f>
        <v>97</v>
      </c>
      <c r="AF17" s="109">
        <f>IF(ISERROR(VLOOKUP($C17,'2011-2'!$C$13:$O$33,7,FALSE)),0,VLOOKUP($C17,'2011-2'!$C$13:$O$33,7,FALSE))</f>
        <v>92</v>
      </c>
      <c r="AG17" s="110">
        <f t="shared" si="3"/>
        <v>68.8</v>
      </c>
      <c r="AH17" s="109">
        <f>IF(ISERROR(VLOOKUP($C17,'2007-8'!$C$13:$O$33,9,FALSE)),0,VLOOKUP($C17,'2007-8'!$C$13:$O$33,9,FALSE))</f>
        <v>99</v>
      </c>
      <c r="AI17" s="109">
        <f>IF(ISERROR(VLOOKUP($C17,'2008-9'!$C$13:$O$33,9,FALSE)),0,VLOOKUP($C17,'2008-9'!$C$13:$O$33,9,FALSE))</f>
        <v>79</v>
      </c>
      <c r="AJ17" s="109">
        <f>IF(ISERROR(VLOOKUP($C17,'2009-10'!$C$13:$O$33,9,FALSE)),0,VLOOKUP($C17,'2009-10'!$C$13:$O$33,9,FALSE))</f>
        <v>12</v>
      </c>
      <c r="AK17" s="109">
        <f>IF(ISERROR(VLOOKUP($C17,'2010-1'!$C$13:$O$33,9,FALSE)),0,VLOOKUP($C17,'2010-1'!$C$13:$O$33,9,FALSE))</f>
        <v>93</v>
      </c>
      <c r="AL17" s="109">
        <f>IF(ISERROR(VLOOKUP($C17,'2011-2'!$C$13:$O$33,9,FALSE)),0,VLOOKUP($C17,'2011-2'!$C$13:$O$33,9,FALSE))</f>
        <v>112</v>
      </c>
      <c r="AM17" s="110">
        <f t="shared" si="4"/>
        <v>79</v>
      </c>
      <c r="AN17" s="109">
        <f>IF(ISERROR(VLOOKUP($C17,'2007-8'!$C$13:$O$33,10,FALSE)),0,VLOOKUP($C17,'2007-8'!$C$13:$O$33,10,FALSE))</f>
        <v>63</v>
      </c>
      <c r="AO17" s="109">
        <f>IF(ISERROR(VLOOKUP($C17,'2008-9'!$C$13:$O$33,10,FALSE)),0,VLOOKUP($C17,'2008-9'!$C$13:$O$33,10,FALSE))</f>
        <v>51</v>
      </c>
      <c r="AP17" s="109">
        <f>IF(ISERROR(VLOOKUP($C17,'2009-10'!$C$13:$O$33,10,FALSE)),0,VLOOKUP($C17,'2009-10'!$C$13:$O$33,10,FALSE))</f>
        <v>5</v>
      </c>
      <c r="AQ17" s="109">
        <f>IF(ISERROR(VLOOKUP($C17,'2010-1'!$C$13:$O$33,10,FALSE)),0,VLOOKUP($C17,'2010-1'!$C$13:$O$33,10,FALSE))</f>
        <v>63</v>
      </c>
      <c r="AR17" s="109">
        <f>IF(ISERROR(VLOOKUP($C17,'2011-2'!$C$13:$O$33,10,FALSE)),0,VLOOKUP($C17,'2011-2'!$C$13:$O$33,10,FALSE))</f>
        <v>65</v>
      </c>
      <c r="AS17" s="110">
        <f t="shared" si="5"/>
        <v>49.4</v>
      </c>
      <c r="AT17" s="109">
        <f>IF(ISERROR(VLOOKUP($C17,'2007-8'!$C$13:$O$33,11,FALSE)),0,VLOOKUP($C17,'2007-8'!$C$13:$O$33,11,FALSE))</f>
        <v>63.6</v>
      </c>
      <c r="AU17" s="109">
        <f>IF(ISERROR(VLOOKUP($C17,'2008-9'!$C$13:$O$33,11,FALSE)),0,VLOOKUP($C17,'2008-9'!$C$13:$O$33,11,FALSE))</f>
        <v>64.6</v>
      </c>
      <c r="AV17" s="109">
        <f>IF(ISERROR(VLOOKUP($C17,'2009-10'!$C$13:$O$33,11,FALSE)),0,VLOOKUP($C17,'2009-10'!$C$13:$O$33,11,FALSE))</f>
        <v>41.7</v>
      </c>
      <c r="AW17" s="109">
        <f>IF(ISERROR(VLOOKUP($C17,'2010-1'!$C$13:$O$33,11,FALSE)),0,VLOOKUP($C17,'2010-1'!$C$13:$O$33,11,FALSE))</f>
        <v>67.7</v>
      </c>
      <c r="AX17" s="109">
        <f>IF(ISERROR(VLOOKUP($C17,'2011-2'!$C$13:$O$33,11,FALSE)),0,VLOOKUP($C17,'2011-2'!$C$13:$O$33,11,FALSE))</f>
        <v>58</v>
      </c>
      <c r="AY17" s="110">
        <f t="shared" si="6"/>
        <v>59.11999999999999</v>
      </c>
      <c r="AZ17" s="109">
        <f>IF(ISERROR(VLOOKUP($C17,'2007-8'!$C$13:$O$33,12,FALSE)),0,VLOOKUP($C17,'2007-8'!$C$13:$O$33,12,FALSE))</f>
        <v>37</v>
      </c>
      <c r="BA17" s="109">
        <f>IF(ISERROR(VLOOKUP($C17,'2008-9'!$C$13:$O$33,12,FALSE)),0,VLOOKUP($C17,'2008-9'!$C$13:$O$33,12,FALSE))</f>
        <v>16</v>
      </c>
      <c r="BB17" s="109">
        <f>IF(ISERROR(VLOOKUP($C17,'2009-10'!$C$13:$O$33,12,FALSE)),0,VLOOKUP($C17,'2009-10'!$C$13:$O$33,12,FALSE))</f>
        <v>17</v>
      </c>
      <c r="BC17" s="109">
        <f>IF(ISERROR(VLOOKUP($C17,'2010-1'!$C$13:$O$33,12,FALSE)),0,VLOOKUP($C17,'2010-1'!$C$13:$O$33,12,FALSE))</f>
        <v>52</v>
      </c>
      <c r="BD17" s="109">
        <f>IF(ISERROR(VLOOKUP($C17,'2011-2'!$C$13:$O$33,12,FALSE)),0,VLOOKUP($C17,'2011-2'!$C$13:$O$33,12,FALSE))</f>
        <v>37</v>
      </c>
      <c r="BE17" s="110">
        <f t="shared" si="7"/>
        <v>31.8</v>
      </c>
      <c r="BF17" s="109">
        <f>IF(ISERROR(VLOOKUP($C17,'2007-8'!$C$13:$O$33,13,FALSE)),0,VLOOKUP($C17,'2007-8'!$C$13:$O$33,13,FALSE))</f>
        <v>2</v>
      </c>
      <c r="BG17" s="109">
        <f>IF(ISERROR(VLOOKUP($C17,'2008-9'!$C$13:$O$33,13,FALSE)),0,VLOOKUP($C17,'2008-9'!$C$13:$O$33,13,FALSE))</f>
        <v>1</v>
      </c>
      <c r="BH17" s="109">
        <f>IF(ISERROR(VLOOKUP($C17,'2009-10'!$C$13:$O$33,13,FALSE)),0,VLOOKUP($C17,'2009-10'!$C$13:$O$33,13,FALSE))</f>
        <v>1</v>
      </c>
      <c r="BI17" s="109">
        <f>IF(ISERROR(VLOOKUP($C17,'2010-1'!$C$13:$O$33,13,FALSE)),0,VLOOKUP($C17,'2010-1'!$C$13:$O$33,13,FALSE))</f>
        <v>2</v>
      </c>
      <c r="BJ17" s="109">
        <f>IF(ISERROR(VLOOKUP($C17,'2011-2'!$C$13:$O$33,13,FALSE)),0,VLOOKUP($C17,'2011-2'!$C$13:$O$33,13,FALSE))</f>
        <v>2</v>
      </c>
      <c r="BK17" s="110">
        <f t="shared" si="8"/>
        <v>1.6</v>
      </c>
    </row>
    <row r="18" spans="1:63" ht="15">
      <c r="A18" s="12">
        <v>15</v>
      </c>
      <c r="B18" s="9"/>
      <c r="C18" s="10" t="s">
        <v>13</v>
      </c>
      <c r="D18" s="91">
        <f>IF(ISERROR(VLOOKUP($C18,'2007-8'!$C$13:$O$33,2,FALSE)),0,VLOOKUP($C18,'2007-8'!$C$13:$O$33,2,FALSE))</f>
        <v>0</v>
      </c>
      <c r="E18" s="70">
        <f>IF(ISERROR(VLOOKUP($C18,'2008-9'!$C$13:$O$33,2,FALSE)),0,VLOOKUP($C18,'2008-9'!$C$13:$O$33,2,FALSE))</f>
        <v>0</v>
      </c>
      <c r="F18" s="70">
        <f>IF(ISERROR(VLOOKUP($C18,'2009-10'!$C$13:$O$33,2,FALSE)),0,VLOOKUP($C18,'2009-10'!$C$13:$O$33,2,FALSE))</f>
        <v>19</v>
      </c>
      <c r="G18" s="70">
        <f>IF(ISERROR(VLOOKUP($C18,'2010-1'!$C$13:$O$33,2,FALSE)),0,VLOOKUP($C18,'2010-1'!$C$13:$O$33,2,FALSE))</f>
        <v>0</v>
      </c>
      <c r="H18" s="70">
        <f>IF(ISERROR(VLOOKUP($C18,'[1]2001-2'!$C$13:$O$33,2,FALSE)),0,VLOOKUP($C18,'2011-2'!$C$13:$O$33,2,FALSE))</f>
        <v>0</v>
      </c>
      <c r="I18" s="98">
        <f t="shared" si="0"/>
        <v>3.8</v>
      </c>
      <c r="J18" s="91">
        <f>IF(ISERROR(VLOOKUP($C18,'2007-8'!$C$13:$O$33,3,FALSE)),0,VLOOKUP($C18,'2007-8'!$C$13:$O$33,3,FALSE))</f>
        <v>0</v>
      </c>
      <c r="K18" s="70">
        <f>IF(ISERROR(VLOOKUP($C18,'2008-9'!$C$13:$O$33,3,FALSE)),0,VLOOKUP($C18,'2008-9'!$C$13:$O$33,3,FALSE))</f>
        <v>0</v>
      </c>
      <c r="L18" s="70">
        <f>IF(ISERROR(VLOOKUP($C18,'2009-10'!$C$13:$O$33,3,FALSE)),0,VLOOKUP($C18,'2009-10'!$C$13:$O$33,3,FALSE))</f>
        <v>247</v>
      </c>
      <c r="M18" s="70">
        <f>IF(ISERROR(VLOOKUP($C18,'2010-1'!$C$13:$O$33,3,FALSE)),0,VLOOKUP($C18,'2010-1'!$C$13:$O$33,3,FALSE))</f>
        <v>0</v>
      </c>
      <c r="N18" s="70">
        <f>IF(ISERROR(VLOOKUP($C18,'2011-2'!$C$13:$O$33,3,FALSE)),0,VLOOKUP($C18,'2011-2'!$C$13:$O$33,3,FALSE))</f>
        <v>0</v>
      </c>
      <c r="O18" s="100">
        <f t="shared" si="1"/>
        <v>49.4</v>
      </c>
      <c r="P18" s="109">
        <f>IF(ISERROR(VLOOKUP($C18,'2007-8'!$C$13:$O$33,4,FALSE)),0,VLOOKUP($C18,'2007-8'!$C$13:$O$33,4,FALSE))</f>
        <v>0</v>
      </c>
      <c r="Q18" s="109">
        <f>IF(ISERROR(VLOOKUP($C18,'2008-9'!$C$13:$O$33,4,FALSE)),0,VLOOKUP($C18,'2008-9'!$C$13:$O$33,4,FALSE))</f>
      </c>
      <c r="R18" s="109">
        <f>IF(ISERROR(VLOOKUP($C18,'2009-10'!$C$13:$O$33,4,FALSE)),0,VLOOKUP($C18,'2009-10'!$C$13:$O$33,4,FALSE))</f>
        <v>13</v>
      </c>
      <c r="S18" s="109">
        <f>IF(ISERROR(VLOOKUP($C18,'2010-1'!$C$13:$O$33,4,FALSE)),0,VLOOKUP($C18,'2010-1'!$C$13:$O$33,4,FALSE))</f>
        <v>0</v>
      </c>
      <c r="T18" s="109">
        <f>IF(ISERROR(VLOOKUP($C18,'2011-2'!$C$13:$O$33,4,FALSE)),0,VLOOKUP($C18,'2011-2'!$C$13:$O$33,4,FALSE))</f>
        <v>0</v>
      </c>
      <c r="U18" s="110">
        <f aca="true" t="shared" si="9" ref="U18:U35">AVERAGE(P18:T18)</f>
        <v>3.25</v>
      </c>
      <c r="V18" s="109">
        <f>IF(ISERROR(VLOOKUP($C18,'2007-8'!$C$13:$O$33,5,FALSE)),0,VLOOKUP($C18,'2007-8'!$C$13:$O$33,5,FALSE))</f>
        <v>0</v>
      </c>
      <c r="W18" s="109">
        <f>IF(ISERROR(VLOOKUP($C18,'2008-9'!$C$13:$O$33,5,FALSE)),0,VLOOKUP($C18,'2008-9'!$C$13:$O$33,5,FALSE))</f>
        <v>0</v>
      </c>
      <c r="X18" s="109">
        <f>IF(ISERROR(VLOOKUP($C18,'2009-10'!$C$13:$O$33,5,FALSE)),0,VLOOKUP($C18,'2009-10'!$C$13:$O$33,5,FALSE))</f>
        <v>25</v>
      </c>
      <c r="Y18" s="109">
        <f>IF(ISERROR(VLOOKUP($C18,'2010-1'!$C$13:$O$33,5,FALSE)),0,VLOOKUP($C18,'2010-1'!$C$13:$O$33,5,FALSE))</f>
        <v>0</v>
      </c>
      <c r="Z18" s="109">
        <f>IF(ISERROR(VLOOKUP($C18,'2011-2'!$C$13:$O$33,5,FALSE)),0,VLOOKUP($C18,'2011-2'!$C$13:$O$33,5,FALSE))</f>
        <v>0</v>
      </c>
      <c r="AA18" s="110">
        <f t="shared" si="2"/>
        <v>5</v>
      </c>
      <c r="AB18" s="109">
        <f>IF(ISERROR(VLOOKUP($C18,'2007-8'!$C$13:$O$33,7,FALSE)),0,VLOOKUP($C18,'2007-8'!$C$13:$O$33,7,FALSE))</f>
        <v>0</v>
      </c>
      <c r="AC18" s="109">
        <f>IF(ISERROR(VLOOKUP($C18,'2008-9'!$C$13:$O$33,7,FALSE)),0,VLOOKUP($C18,'2008-9'!$C$13:$O$33,7,FALSE))</f>
        <v>0</v>
      </c>
      <c r="AD18" s="109">
        <f>IF(ISERROR(VLOOKUP($C18,'2009-10'!$C$13:$O$33,7,FALSE)),0,VLOOKUP($C18,'2009-10'!$C$13:$O$33,7,FALSE))</f>
        <v>62</v>
      </c>
      <c r="AE18" s="109">
        <f>IF(ISERROR(VLOOKUP($C18,'2010-1'!$C$13:$O$33,7,FALSE)),0,VLOOKUP($C18,'2010-1'!$C$13:$O$33,7,FALSE))</f>
        <v>0</v>
      </c>
      <c r="AF18" s="109">
        <f>IF(ISERROR(VLOOKUP($C18,'2011-2'!$C$13:$O$33,7,FALSE)),0,VLOOKUP($C18,'2011-2'!$C$13:$O$33,7,FALSE))</f>
        <v>0</v>
      </c>
      <c r="AG18" s="110">
        <f t="shared" si="3"/>
        <v>12.4</v>
      </c>
      <c r="AH18" s="109">
        <f>IF(ISERROR(VLOOKUP($C18,'2007-8'!$C$13:$O$33,9,FALSE)),0,VLOOKUP($C18,'2007-8'!$C$13:$O$33,9,FALSE))</f>
        <v>0</v>
      </c>
      <c r="AI18" s="109">
        <f>IF(ISERROR(VLOOKUP($C18,'2008-9'!$C$13:$O$33,9,FALSE)),0,VLOOKUP($C18,'2008-9'!$C$13:$O$33,9,FALSE))</f>
        <v>0</v>
      </c>
      <c r="AJ18" s="109">
        <f>IF(ISERROR(VLOOKUP($C18,'2009-10'!$C$13:$O$33,9,FALSE)),0,VLOOKUP($C18,'2009-10'!$C$13:$O$33,9,FALSE))</f>
        <v>79</v>
      </c>
      <c r="AK18" s="109">
        <f>IF(ISERROR(VLOOKUP($C18,'2010-1'!$C$13:$O$33,9,FALSE)),0,VLOOKUP($C18,'2010-1'!$C$13:$O$33,9,FALSE))</f>
        <v>0</v>
      </c>
      <c r="AL18" s="109">
        <f>IF(ISERROR(VLOOKUP($C18,'2011-2'!$C$13:$O$33,9,FALSE)),0,VLOOKUP($C18,'2011-2'!$C$13:$O$33,9,FALSE))</f>
        <v>0</v>
      </c>
      <c r="AM18" s="110">
        <f t="shared" si="4"/>
        <v>15.8</v>
      </c>
      <c r="AN18" s="109">
        <f>IF(ISERROR(VLOOKUP($C18,'2007-8'!$C$13:$O$33,10,FALSE)),0,VLOOKUP($C18,'2007-8'!$C$13:$O$33,10,FALSE))</f>
        <v>0</v>
      </c>
      <c r="AO18" s="109">
        <f>IF(ISERROR(VLOOKUP($C18,'2008-9'!$C$13:$O$33,10,FALSE)),0,VLOOKUP($C18,'2008-9'!$C$13:$O$33,10,FALSE))</f>
        <v>0</v>
      </c>
      <c r="AP18" s="109">
        <f>IF(ISERROR(VLOOKUP($C18,'2009-10'!$C$13:$O$33,10,FALSE)),0,VLOOKUP($C18,'2009-10'!$C$13:$O$33,10,FALSE))</f>
        <v>48</v>
      </c>
      <c r="AQ18" s="109">
        <f>IF(ISERROR(VLOOKUP($C18,'2010-1'!$C$13:$O$33,10,FALSE)),0,VLOOKUP($C18,'2010-1'!$C$13:$O$33,10,FALSE))</f>
        <v>0</v>
      </c>
      <c r="AR18" s="109">
        <f>IF(ISERROR(VLOOKUP($C18,'2011-2'!$C$13:$O$33,10,FALSE)),0,VLOOKUP($C18,'2011-2'!$C$13:$O$33,10,FALSE))</f>
        <v>0</v>
      </c>
      <c r="AS18" s="110">
        <f t="shared" si="5"/>
        <v>9.6</v>
      </c>
      <c r="AT18" s="109">
        <v>0</v>
      </c>
      <c r="AU18" s="109">
        <v>0</v>
      </c>
      <c r="AV18" s="109">
        <f>IF(ISERROR(VLOOKUP($C18,'2009-10'!$C$13:$O$33,11,FALSE)),0,VLOOKUP($C18,'2009-10'!$C$13:$O$33,11,FALSE))</f>
        <v>60.8</v>
      </c>
      <c r="AW18" s="109">
        <f>IF(ISERROR(VLOOKUP($C18,'2010-1'!$C$13:$O$33,11,FALSE)),0,VLOOKUP($C18,'2010-1'!$C$13:$O$33,11,FALSE))</f>
        <v>0</v>
      </c>
      <c r="AX18" s="109">
        <f>IF(ISERROR(VLOOKUP($C18,'2011-2'!$C$13:$O$33,11,FALSE)),0,VLOOKUP($C18,'2011-2'!$C$13:$O$33,11,FALSE))</f>
        <v>0</v>
      </c>
      <c r="AY18" s="110">
        <f t="shared" si="6"/>
        <v>12.16</v>
      </c>
      <c r="AZ18" s="109">
        <f>IF(ISERROR(VLOOKUP($C18,'2007-8'!$C$13:$O$33,12,FALSE)),0,VLOOKUP($C18,'2007-8'!$C$13:$O$33,12,FALSE))</f>
        <v>0</v>
      </c>
      <c r="BA18" s="109">
        <f>IF(ISERROR(VLOOKUP($C18,'2008-9'!$C$13:$O$33,12,FALSE)),0,VLOOKUP($C18,'2008-9'!$C$13:$O$33,12,FALSE))</f>
        <v>0</v>
      </c>
      <c r="BB18" s="109">
        <f>IF(ISERROR(VLOOKUP($C18,'2009-10'!$C$13:$O$33,12,FALSE)),0,VLOOKUP($C18,'2009-10'!$C$13:$O$33,12,FALSE))</f>
        <v>40</v>
      </c>
      <c r="BC18" s="109">
        <f>IF(ISERROR(VLOOKUP($C18,'2010-1'!$C$13:$O$33,12,FALSE)),0,VLOOKUP($C18,'2010-1'!$C$13:$O$33,12,FALSE))</f>
        <v>0</v>
      </c>
      <c r="BD18" s="109">
        <f>IF(ISERROR(VLOOKUP($C18,'2011-2'!$C$13:$O$33,12,FALSE)),0,VLOOKUP($C18,'2011-2'!$C$13:$O$33,12,FALSE))</f>
        <v>0</v>
      </c>
      <c r="BE18" s="110">
        <f t="shared" si="7"/>
        <v>8</v>
      </c>
      <c r="BF18" s="109">
        <f>IF(ISERROR(VLOOKUP($C18,'2007-8'!$C$13:$O$33,13,FALSE)),0,VLOOKUP($C18,'2007-8'!$C$13:$O$33,13,FALSE))</f>
        <v>0</v>
      </c>
      <c r="BG18" s="109">
        <f>IF(ISERROR(VLOOKUP($C18,'2008-9'!$C$13:$O$33,13,FALSE)),0,VLOOKUP($C18,'2008-9'!$C$13:$O$33,13,FALSE))</f>
        <v>2</v>
      </c>
      <c r="BH18" s="109">
        <f>IF(ISERROR(VLOOKUP($C18,'2009-10'!$C$13:$O$33,13,FALSE)),0,VLOOKUP($C18,'2009-10'!$C$13:$O$33,13,FALSE))</f>
        <v>2</v>
      </c>
      <c r="BI18" s="109">
        <f>IF(ISERROR(VLOOKUP($C18,'2010-1'!$C$13:$O$33,13,FALSE)),0,VLOOKUP($C18,'2010-1'!$C$13:$O$33,13,FALSE))</f>
        <v>0</v>
      </c>
      <c r="BJ18" s="109">
        <f>IF(ISERROR(VLOOKUP($C18,'2011-2'!$C$13:$O$33,13,FALSE)),0,VLOOKUP($C18,'2011-2'!$C$13:$O$33,13,FALSE))</f>
        <v>0</v>
      </c>
      <c r="BK18" s="110">
        <f t="shared" si="8"/>
        <v>0.8</v>
      </c>
    </row>
    <row r="19" spans="1:63" ht="15">
      <c r="A19" s="12">
        <v>10</v>
      </c>
      <c r="B19" s="9"/>
      <c r="C19" s="10" t="s">
        <v>15</v>
      </c>
      <c r="D19" s="91">
        <f>IF(ISERROR(VLOOKUP($C19,'2007-8'!$C$13:$O$33,2,FALSE)),0,VLOOKUP($C19,'2007-8'!$C$13:$O$33,2,FALSE))</f>
        <v>0</v>
      </c>
      <c r="E19" s="70">
        <f>IF(ISERROR(VLOOKUP($C19,'2008-9'!$C$13:$O$33,2,FALSE)),0,VLOOKUP($C19,'2008-9'!$C$13:$O$33,2,FALSE))</f>
        <v>14</v>
      </c>
      <c r="F19" s="70">
        <f>IF(ISERROR(VLOOKUP($C19,'2009-10'!$C$13:$O$33,2,FALSE)),0,VLOOKUP($C19,'2009-10'!$C$13:$O$33,2,FALSE))</f>
        <v>15</v>
      </c>
      <c r="G19" s="70">
        <f>IF(ISERROR(VLOOKUP($C19,'2010-1'!$C$13:$O$33,2,FALSE)),0,VLOOKUP($C19,'2010-1'!$C$13:$O$33,2,FALSE))</f>
        <v>19</v>
      </c>
      <c r="H19" s="70">
        <f>IF(ISERROR(VLOOKUP($C19,'[1]2001-2'!$C$13:$O$33,2,FALSE)),0,VLOOKUP($C19,'2011-2'!$C$13:$O$33,2,FALSE))</f>
        <v>0</v>
      </c>
      <c r="I19" s="98">
        <f t="shared" si="0"/>
        <v>9.6</v>
      </c>
      <c r="J19" s="91">
        <f>IF(ISERROR(VLOOKUP($C19,'2007-8'!$C$13:$O$33,3,FALSE)),0,VLOOKUP($C19,'2007-8'!$C$13:$O$33,3,FALSE))</f>
        <v>0</v>
      </c>
      <c r="K19" s="70">
        <f>IF(ISERROR(VLOOKUP($C19,'2008-9'!$C$13:$O$33,3,FALSE)),0,VLOOKUP($C19,'2008-9'!$C$13:$O$33,3,FALSE))</f>
        <v>191</v>
      </c>
      <c r="L19" s="70">
        <f>IF(ISERROR(VLOOKUP($C19,'2009-10'!$C$13:$O$33,3,FALSE)),0,VLOOKUP($C19,'2009-10'!$C$13:$O$33,3,FALSE))</f>
        <v>272</v>
      </c>
      <c r="M19" s="70">
        <f>IF(ISERROR(VLOOKUP($C19,'2010-1'!$C$13:$O$33,3,FALSE)),0,VLOOKUP($C19,'2010-1'!$C$13:$O$33,3,FALSE))</f>
        <v>319</v>
      </c>
      <c r="N19" s="70">
        <f>IF(ISERROR(VLOOKUP($C19,'2011-2'!$C$13:$O$33,3,FALSE)),0,VLOOKUP($C19,'2011-2'!$C$13:$O$33,3,FALSE))</f>
        <v>247</v>
      </c>
      <c r="O19" s="100">
        <f t="shared" si="1"/>
        <v>205.8</v>
      </c>
      <c r="P19" s="109">
        <f>IF(ISERROR(VLOOKUP($C19,'2007-8'!$C$13:$O$33,4,FALSE)),0,VLOOKUP($C19,'2007-8'!$C$13:$O$33,4,FALSE))</f>
        <v>0</v>
      </c>
      <c r="Q19" s="109">
        <f>IF(ISERROR(VLOOKUP($C19,'2008-9'!$C$13:$O$33,4,FALSE)),0,VLOOKUP($C19,'2008-9'!$C$13:$O$33,4,FALSE))</f>
        <v>14</v>
      </c>
      <c r="R19" s="109">
        <f>IF(ISERROR(VLOOKUP($C19,'2009-10'!$C$13:$O$33,4,FALSE)),0,VLOOKUP($C19,'2009-10'!$C$13:$O$33,4,FALSE))</f>
        <v>18</v>
      </c>
      <c r="S19" s="109">
        <f>IF(ISERROR(VLOOKUP($C19,'2010-1'!$C$13:$O$33,4,FALSE)),0,VLOOKUP($C19,'2010-1'!$C$13:$O$33,4,FALSE))</f>
        <v>17</v>
      </c>
      <c r="T19" s="109">
        <f>IF(ISERROR(VLOOKUP($C19,'2011-2'!$C$13:$O$33,4,FALSE)),0,VLOOKUP($C19,'2011-2'!$C$13:$O$33,4,FALSE))</f>
        <v>15</v>
      </c>
      <c r="U19" s="110">
        <f t="shared" si="9"/>
        <v>12.8</v>
      </c>
      <c r="V19" s="109">
        <f>IF(ISERROR(VLOOKUP($C19,'2007-8'!$C$13:$O$33,5,FALSE)),0,VLOOKUP($C19,'2007-8'!$C$13:$O$33,5,FALSE))</f>
        <v>0</v>
      </c>
      <c r="W19" s="109">
        <f>IF(ISERROR(VLOOKUP($C19,'2008-9'!$C$13:$O$33,5,FALSE)),0,VLOOKUP($C19,'2008-9'!$C$13:$O$33,5,FALSE))</f>
        <v>29</v>
      </c>
      <c r="X19" s="109">
        <f>IF(ISERROR(VLOOKUP($C19,'2009-10'!$C$13:$O$33,5,FALSE)),0,VLOOKUP($C19,'2009-10'!$C$13:$O$33,5,FALSE))</f>
        <v>53</v>
      </c>
      <c r="Y19" s="109">
        <f>IF(ISERROR(VLOOKUP($C19,'2010-1'!$C$13:$O$33,5,FALSE)),0,VLOOKUP($C19,'2010-1'!$C$13:$O$33,5,FALSE))</f>
        <v>61</v>
      </c>
      <c r="Z19" s="109">
        <f>IF(ISERROR(VLOOKUP($C19,'2011-2'!$C$13:$O$33,5,FALSE)),0,VLOOKUP($C19,'2011-2'!$C$13:$O$33,5,FALSE))</f>
        <v>40</v>
      </c>
      <c r="AA19" s="110">
        <f t="shared" si="2"/>
        <v>36.6</v>
      </c>
      <c r="AB19" s="109">
        <f>IF(ISERROR(VLOOKUP($C19,'2007-8'!$C$13:$O$33,7,FALSE)),0,VLOOKUP($C19,'2007-8'!$C$13:$O$33,7,FALSE))</f>
        <v>0</v>
      </c>
      <c r="AC19" s="109">
        <f>IF(ISERROR(VLOOKUP($C19,'2008-9'!$C$13:$O$33,7,FALSE)),0,VLOOKUP($C19,'2008-9'!$C$13:$O$33,7,FALSE))</f>
        <v>39</v>
      </c>
      <c r="AD19" s="109">
        <f>IF(ISERROR(VLOOKUP($C19,'2009-10'!$C$13:$O$33,7,FALSE)),0,VLOOKUP($C19,'2009-10'!$C$13:$O$33,7,FALSE))</f>
        <v>48</v>
      </c>
      <c r="AE19" s="109">
        <f>IF(ISERROR(VLOOKUP($C19,'2010-1'!$C$13:$O$33,7,FALSE)),0,VLOOKUP($C19,'2010-1'!$C$13:$O$33,7,FALSE))</f>
        <v>62</v>
      </c>
      <c r="AF19" s="109">
        <f>IF(ISERROR(VLOOKUP($C19,'2011-2'!$C$13:$O$33,7,FALSE)),0,VLOOKUP($C19,'2011-2'!$C$13:$O$33,7,FALSE))</f>
        <v>55</v>
      </c>
      <c r="AG19" s="110">
        <f t="shared" si="3"/>
        <v>40.8</v>
      </c>
      <c r="AH19" s="109">
        <f>IF(ISERROR(VLOOKUP($C19,'2007-8'!$C$13:$O$33,9,FALSE)),0,VLOOKUP($C19,'2007-8'!$C$13:$O$33,9,FALSE))</f>
        <v>0</v>
      </c>
      <c r="AI19" s="109">
        <f>IF(ISERROR(VLOOKUP($C19,'2008-9'!$C$13:$O$33,9,FALSE)),0,VLOOKUP($C19,'2008-9'!$C$13:$O$33,9,FALSE))</f>
        <v>32</v>
      </c>
      <c r="AJ19" s="109">
        <f>IF(ISERROR(VLOOKUP($C19,'2009-10'!$C$13:$O$33,9,FALSE)),0,VLOOKUP($C19,'2009-10'!$C$13:$O$33,9,FALSE))</f>
        <v>31</v>
      </c>
      <c r="AK19" s="109">
        <f>IF(ISERROR(VLOOKUP($C19,'2010-1'!$C$13:$O$33,9,FALSE)),0,VLOOKUP($C19,'2010-1'!$C$13:$O$33,9,FALSE))</f>
        <v>14</v>
      </c>
      <c r="AL19" s="109">
        <f>IF(ISERROR(VLOOKUP($C19,'2011-2'!$C$13:$O$33,9,FALSE)),0,VLOOKUP($C19,'2011-2'!$C$13:$O$33,9,FALSE))</f>
        <v>27</v>
      </c>
      <c r="AM19" s="110">
        <f t="shared" si="4"/>
        <v>20.8</v>
      </c>
      <c r="AN19" s="109">
        <f>IF(ISERROR(VLOOKUP($C19,'2007-8'!$C$13:$O$33,10,FALSE)),0,VLOOKUP($C19,'2007-8'!$C$13:$O$33,10,FALSE))</f>
        <v>0</v>
      </c>
      <c r="AO19" s="109">
        <f>IF(ISERROR(VLOOKUP($C19,'2008-9'!$C$13:$O$33,10,FALSE)),0,VLOOKUP($C19,'2008-9'!$C$13:$O$33,10,FALSE))</f>
        <v>26</v>
      </c>
      <c r="AP19" s="109">
        <f>IF(ISERROR(VLOOKUP($C19,'2009-10'!$C$13:$O$33,10,FALSE)),0,VLOOKUP($C19,'2009-10'!$C$13:$O$33,10,FALSE))</f>
        <v>17</v>
      </c>
      <c r="AQ19" s="109">
        <f>IF(ISERROR(VLOOKUP($C19,'2010-1'!$C$13:$O$33,10,FALSE)),0,VLOOKUP($C19,'2010-1'!$C$13:$O$33,10,FALSE))</f>
        <v>12</v>
      </c>
      <c r="AR19" s="109">
        <f>IF(ISERROR(VLOOKUP($C19,'2011-2'!$C$13:$O$33,10,FALSE)),0,VLOOKUP($C19,'2011-2'!$C$13:$O$33,10,FALSE))</f>
        <v>17</v>
      </c>
      <c r="AS19" s="110">
        <f t="shared" si="5"/>
        <v>14.4</v>
      </c>
      <c r="AT19" s="109">
        <v>0</v>
      </c>
      <c r="AU19" s="109">
        <f>IF(ISERROR(VLOOKUP($C19,'2008-9'!$C$13:$O$33,11,FALSE)),0,VLOOKUP($C19,'2008-9'!$C$13:$O$33,11,FALSE))</f>
        <v>81.3</v>
      </c>
      <c r="AV19" s="109">
        <f>IF(ISERROR(VLOOKUP($C19,'2009-10'!$C$13:$O$33,11,FALSE)),0,VLOOKUP($C19,'2009-10'!$C$13:$O$33,11,FALSE))</f>
        <v>54.8</v>
      </c>
      <c r="AW19" s="109">
        <f>IF(ISERROR(VLOOKUP($C19,'2010-1'!$C$13:$O$33,11,FALSE)),0,VLOOKUP($C19,'2010-1'!$C$13:$O$33,11,FALSE))</f>
        <v>85.7</v>
      </c>
      <c r="AX19" s="109">
        <f>IF(ISERROR(VLOOKUP($C19,'2011-2'!$C$13:$O$33,11,FALSE)),0,VLOOKUP($C19,'2011-2'!$C$13:$O$33,11,FALSE))</f>
        <v>63</v>
      </c>
      <c r="AY19" s="110">
        <f t="shared" si="6"/>
        <v>56.96</v>
      </c>
      <c r="AZ19" s="109">
        <f>IF(ISERROR(VLOOKUP($C19,'2007-8'!$C$13:$O$33,12,FALSE)),0,VLOOKUP($C19,'2007-8'!$C$13:$O$33,12,FALSE))</f>
        <v>0</v>
      </c>
      <c r="BA19" s="109">
        <f>IF(ISERROR(VLOOKUP($C19,'2008-9'!$C$13:$O$33,12,FALSE)),0,VLOOKUP($C19,'2008-9'!$C$13:$O$33,12,FALSE))</f>
        <v>15</v>
      </c>
      <c r="BB19" s="109">
        <f>IF(ISERROR(VLOOKUP($C19,'2009-10'!$C$13:$O$33,12,FALSE)),0,VLOOKUP($C19,'2009-10'!$C$13:$O$33,12,FALSE))</f>
        <v>18</v>
      </c>
      <c r="BC19" s="109">
        <f>IF(ISERROR(VLOOKUP($C19,'2010-1'!$C$13:$O$33,12,FALSE)),0,VLOOKUP($C19,'2010-1'!$C$13:$O$33,12,FALSE))</f>
        <v>28</v>
      </c>
      <c r="BD19" s="109">
        <f>IF(ISERROR(VLOOKUP($C19,'2011-2'!$C$13:$O$33,12,FALSE)),0,VLOOKUP($C19,'2011-2'!$C$13:$O$33,12,FALSE))</f>
        <v>11</v>
      </c>
      <c r="BE19" s="110">
        <f t="shared" si="7"/>
        <v>14.4</v>
      </c>
      <c r="BF19" s="109">
        <f>IF(ISERROR(VLOOKUP($C19,'2007-8'!$C$13:$O$33,13,FALSE)),0,VLOOKUP($C19,'2007-8'!$C$13:$O$33,13,FALSE))</f>
        <v>0</v>
      </c>
      <c r="BG19" s="109">
        <f>IF(ISERROR(VLOOKUP($C19,'2008-9'!$C$13:$O$33,13,FALSE)),0,VLOOKUP($C19,'2008-9'!$C$13:$O$33,13,FALSE))</f>
        <v>1</v>
      </c>
      <c r="BH19" s="109">
        <f>IF(ISERROR(VLOOKUP($C19,'2009-10'!$C$13:$O$33,13,FALSE)),0,VLOOKUP($C19,'2009-10'!$C$13:$O$33,13,FALSE))</f>
        <v>1</v>
      </c>
      <c r="BI19" s="109">
        <f>IF(ISERROR(VLOOKUP($C19,'2010-1'!$C$13:$O$33,13,FALSE)),0,VLOOKUP($C19,'2010-1'!$C$13:$O$33,13,FALSE))</f>
        <v>1</v>
      </c>
      <c r="BJ19" s="109">
        <f>IF(ISERROR(VLOOKUP($C19,'2011-2'!$C$13:$O$33,13,FALSE)),0,VLOOKUP($C19,'2011-2'!$C$13:$O$33,13,FALSE))</f>
        <v>1</v>
      </c>
      <c r="BK19" s="110">
        <f t="shared" si="8"/>
        <v>0.8</v>
      </c>
    </row>
    <row r="20" spans="1:63" ht="15">
      <c r="A20" s="12">
        <v>7</v>
      </c>
      <c r="B20" s="9"/>
      <c r="C20" s="10" t="s">
        <v>17</v>
      </c>
      <c r="D20" s="91">
        <f>IF(ISERROR(VLOOKUP($C20,'2007-8'!$C$13:$O$33,2,FALSE)),0,VLOOKUP($C20,'2007-8'!$C$13:$O$33,2,FALSE))</f>
        <v>26</v>
      </c>
      <c r="E20" s="70">
        <f>IF(ISERROR(VLOOKUP($C20,'2008-9'!$C$13:$O$33,2,FALSE)),0,VLOOKUP($C20,'2008-9'!$C$13:$O$33,2,FALSE))</f>
        <v>22</v>
      </c>
      <c r="F20" s="70">
        <f>IF(ISERROR(VLOOKUP($C20,'2009-10'!$C$13:$O$33,2,FALSE)),0,VLOOKUP($C20,'2009-10'!$C$13:$O$33,2,FALSE))</f>
        <v>17</v>
      </c>
      <c r="G20" s="70">
        <f>IF(ISERROR(VLOOKUP($C20,'2010-1'!$C$13:$O$33,2,FALSE)),0,VLOOKUP($C20,'2010-1'!$C$13:$O$33,2,FALSE))</f>
        <v>13</v>
      </c>
      <c r="H20" s="70">
        <f>IF(ISERROR(VLOOKUP($C20,'[1]2001-2'!$C$13:$O$33,2,FALSE)),0,VLOOKUP($C20,'2011-2'!$C$13:$O$33,2,FALSE))</f>
        <v>0</v>
      </c>
      <c r="I20" s="98">
        <f t="shared" si="0"/>
        <v>15.6</v>
      </c>
      <c r="J20" s="91">
        <f>IF(ISERROR(VLOOKUP($C20,'2007-8'!$C$13:$O$33,3,FALSE)),0,VLOOKUP($C20,'2007-8'!$C$13:$O$33,3,FALSE))</f>
        <v>419</v>
      </c>
      <c r="K20" s="70">
        <f>IF(ISERROR(VLOOKUP($C20,'2008-9'!$C$13:$O$33,3,FALSE)),0,VLOOKUP($C20,'2008-9'!$C$13:$O$33,3,FALSE))</f>
        <v>247</v>
      </c>
      <c r="L20" s="70">
        <f>IF(ISERROR(VLOOKUP($C20,'2009-10'!$C$13:$O$33,3,FALSE)),0,VLOOKUP($C20,'2009-10'!$C$13:$O$33,3,FALSE))</f>
        <v>192</v>
      </c>
      <c r="M20" s="70">
        <f>IF(ISERROR(VLOOKUP($C20,'2010-1'!$C$13:$O$33,3,FALSE)),0,VLOOKUP($C20,'2010-1'!$C$13:$O$33,3,FALSE))</f>
        <v>79</v>
      </c>
      <c r="N20" s="70">
        <f>IF(ISERROR(VLOOKUP($C20,'2011-2'!$C$13:$O$33,3,FALSE)),0,VLOOKUP($C20,'2011-2'!$C$13:$O$33,3,FALSE))</f>
        <v>95</v>
      </c>
      <c r="O20" s="100">
        <f t="shared" si="1"/>
        <v>206.4</v>
      </c>
      <c r="P20" s="109">
        <f>IF(ISERROR(VLOOKUP($C20,'2007-8'!$C$13:$O$33,4,FALSE)),0,VLOOKUP($C20,'2007-8'!$C$13:$O$33,4,FALSE))</f>
        <v>16</v>
      </c>
      <c r="Q20" s="109">
        <f>IF(ISERROR(VLOOKUP($C20,'2008-9'!$C$13:$O$33,4,FALSE)),0,VLOOKUP($C20,'2008-9'!$C$13:$O$33,4,FALSE))</f>
        <v>11</v>
      </c>
      <c r="R20" s="109">
        <f>IF(ISERROR(VLOOKUP($C20,'2009-10'!$C$13:$O$33,4,FALSE)),0,VLOOKUP($C20,'2009-10'!$C$13:$O$33,4,FALSE))</f>
        <v>11</v>
      </c>
      <c r="S20" s="109">
        <f>IF(ISERROR(VLOOKUP($C20,'2010-1'!$C$13:$O$33,4,FALSE)),0,VLOOKUP($C20,'2010-1'!$C$13:$O$33,4,FALSE))</f>
        <v>6</v>
      </c>
      <c r="T20" s="109">
        <f>IF(ISERROR(VLOOKUP($C20,'2011-2'!$C$13:$O$33,4,FALSE)),0,VLOOKUP($C20,'2011-2'!$C$13:$O$33,4,FALSE))</f>
        <v>8</v>
      </c>
      <c r="U20" s="110">
        <f t="shared" si="9"/>
        <v>10.4</v>
      </c>
      <c r="V20" s="109">
        <f>IF(ISERROR(VLOOKUP($C20,'2007-8'!$C$13:$O$33,5,FALSE)),0,VLOOKUP($C20,'2007-8'!$C$13:$O$33,5,FALSE))</f>
        <v>8</v>
      </c>
      <c r="W20" s="109">
        <f>IF(ISERROR(VLOOKUP($C20,'2008-9'!$C$13:$O$33,5,FALSE)),0,VLOOKUP($C20,'2008-9'!$C$13:$O$33,5,FALSE))</f>
        <v>7</v>
      </c>
      <c r="X20" s="109">
        <f>IF(ISERROR(VLOOKUP($C20,'2009-10'!$C$13:$O$33,5,FALSE)),0,VLOOKUP($C20,'2009-10'!$C$13:$O$33,5,FALSE))</f>
        <v>3</v>
      </c>
      <c r="Y20" s="109">
        <f>IF(ISERROR(VLOOKUP($C20,'2010-1'!$C$13:$O$33,5,FALSE)),0,VLOOKUP($C20,'2010-1'!$C$13:$O$33,5,FALSE))</f>
        <v>0</v>
      </c>
      <c r="Z20" s="109">
        <f>IF(ISERROR(VLOOKUP($C20,'2011-2'!$C$13:$O$33,5,FALSE)),0,VLOOKUP($C20,'2011-2'!$C$13:$O$33,5,FALSE))</f>
        <v>4</v>
      </c>
      <c r="AA20" s="110">
        <f t="shared" si="2"/>
        <v>4.4</v>
      </c>
      <c r="AB20" s="109">
        <f>IF(ISERROR(VLOOKUP($C20,'2007-8'!$C$13:$O$33,7,FALSE)),0,VLOOKUP($C20,'2007-8'!$C$13:$O$33,7,FALSE))</f>
        <v>182</v>
      </c>
      <c r="AC20" s="109">
        <f>IF(ISERROR(VLOOKUP($C20,'2008-9'!$C$13:$O$33,7,FALSE)),0,VLOOKUP($C20,'2008-9'!$C$13:$O$33,7,FALSE))</f>
        <v>105</v>
      </c>
      <c r="AD20" s="109">
        <f>IF(ISERROR(VLOOKUP($C20,'2009-10'!$C$13:$O$33,7,FALSE)),0,VLOOKUP($C20,'2009-10'!$C$13:$O$33,7,FALSE))</f>
        <v>80</v>
      </c>
      <c r="AE20" s="109">
        <f>IF(ISERROR(VLOOKUP($C20,'2010-1'!$C$13:$O$33,7,FALSE)),0,VLOOKUP($C20,'2010-1'!$C$13:$O$33,7,FALSE))</f>
        <v>37</v>
      </c>
      <c r="AF20" s="109">
        <f>IF(ISERROR(VLOOKUP($C20,'2011-2'!$C$13:$O$33,7,FALSE)),0,VLOOKUP($C20,'2011-2'!$C$13:$O$33,7,FALSE))</f>
        <v>39</v>
      </c>
      <c r="AG20" s="110">
        <f t="shared" si="3"/>
        <v>88.6</v>
      </c>
      <c r="AH20" s="109">
        <f>IF(ISERROR(VLOOKUP($C20,'2007-8'!$C$13:$O$33,9,FALSE)),0,VLOOKUP($C20,'2007-8'!$C$13:$O$33,9,FALSE))</f>
        <v>35</v>
      </c>
      <c r="AI20" s="109">
        <f>IF(ISERROR(VLOOKUP($C20,'2008-9'!$C$13:$O$33,9,FALSE)),0,VLOOKUP($C20,'2008-9'!$C$13:$O$33,9,FALSE))</f>
        <v>21</v>
      </c>
      <c r="AJ20" s="109">
        <f>IF(ISERROR(VLOOKUP($C20,'2009-10'!$C$13:$O$33,9,FALSE)),0,VLOOKUP($C20,'2009-10'!$C$13:$O$33,9,FALSE))</f>
        <v>30</v>
      </c>
      <c r="AK20" s="109">
        <f>IF(ISERROR(VLOOKUP($C20,'2010-1'!$C$13:$O$33,9,FALSE)),0,VLOOKUP($C20,'2010-1'!$C$13:$O$33,9,FALSE))</f>
        <v>14</v>
      </c>
      <c r="AL20" s="109">
        <f>IF(ISERROR(VLOOKUP($C20,'2011-2'!$C$13:$O$33,9,FALSE)),0,VLOOKUP($C20,'2011-2'!$C$13:$O$33,9,FALSE))</f>
        <v>7</v>
      </c>
      <c r="AM20" s="110">
        <f t="shared" si="4"/>
        <v>21.4</v>
      </c>
      <c r="AN20" s="109">
        <f>IF(ISERROR(VLOOKUP($C20,'2007-8'!$C$13:$O$33,10,FALSE)),0,VLOOKUP($C20,'2007-8'!$C$13:$O$33,10,FALSE))</f>
        <v>31</v>
      </c>
      <c r="AO20" s="109">
        <f>IF(ISERROR(VLOOKUP($C20,'2008-9'!$C$13:$O$33,10,FALSE)),0,VLOOKUP($C20,'2008-9'!$C$13:$O$33,10,FALSE))</f>
        <v>16</v>
      </c>
      <c r="AP20" s="109">
        <f>IF(ISERROR(VLOOKUP($C20,'2009-10'!$C$13:$O$33,10,FALSE)),0,VLOOKUP($C20,'2009-10'!$C$13:$O$33,10,FALSE))</f>
        <v>23</v>
      </c>
      <c r="AQ20" s="109">
        <f>IF(ISERROR(VLOOKUP($C20,'2010-1'!$C$13:$O$33,10,FALSE)),0,VLOOKUP($C20,'2010-1'!$C$13:$O$33,10,FALSE))</f>
        <v>5</v>
      </c>
      <c r="AR20" s="109">
        <f>IF(ISERROR(VLOOKUP($C20,'2011-2'!$C$13:$O$33,10,FALSE)),0,VLOOKUP($C20,'2011-2'!$C$13:$O$33,10,FALSE))</f>
        <v>5</v>
      </c>
      <c r="AS20" s="110">
        <f t="shared" si="5"/>
        <v>16</v>
      </c>
      <c r="AT20" s="109">
        <f>IF(ISERROR(VLOOKUP($C20,'2007-8'!$C$13:$O$33,11,FALSE)),0,VLOOKUP($C20,'2007-8'!$C$13:$O$33,11,FALSE))</f>
        <v>88.6</v>
      </c>
      <c r="AU20" s="109">
        <f>IF(ISERROR(VLOOKUP($C20,'2008-9'!$C$13:$O$33,11,FALSE)),0,VLOOKUP($C20,'2008-9'!$C$13:$O$33,11,FALSE))</f>
        <v>76.2</v>
      </c>
      <c r="AV20" s="109">
        <f>IF(ISERROR(VLOOKUP($C20,'2009-10'!$C$13:$O$33,11,FALSE)),0,VLOOKUP($C20,'2009-10'!$C$13:$O$33,11,FALSE))</f>
        <v>76.7</v>
      </c>
      <c r="AW20" s="109">
        <f>IF(ISERROR(VLOOKUP($C20,'2010-1'!$C$13:$O$33,11,FALSE)),0,VLOOKUP($C20,'2010-1'!$C$13:$O$33,11,FALSE))</f>
        <v>35.7</v>
      </c>
      <c r="AX20" s="109">
        <f>IF(ISERROR(VLOOKUP($C20,'2011-2'!$C$13:$O$33,11,FALSE)),0,VLOOKUP($C20,'2011-2'!$C$13:$O$33,11,FALSE))</f>
        <v>71.4</v>
      </c>
      <c r="AY20" s="110">
        <f t="shared" si="6"/>
        <v>69.72</v>
      </c>
      <c r="AZ20" s="109">
        <f>IF(ISERROR(VLOOKUP($C20,'2007-8'!$C$13:$O$33,12,FALSE)),0,VLOOKUP($C20,'2007-8'!$C$13:$O$33,12,FALSE))</f>
        <v>43</v>
      </c>
      <c r="BA20" s="109">
        <f>IF(ISERROR(VLOOKUP($C20,'2008-9'!$C$13:$O$33,12,FALSE)),0,VLOOKUP($C20,'2008-9'!$C$13:$O$33,12,FALSE))</f>
        <v>29</v>
      </c>
      <c r="BB20" s="109">
        <f>IF(ISERROR(VLOOKUP($C20,'2009-10'!$C$13:$O$33,12,FALSE)),0,VLOOKUP($C20,'2009-10'!$C$13:$O$33,12,FALSE))</f>
        <v>17</v>
      </c>
      <c r="BC20" s="109">
        <f>IF(ISERROR(VLOOKUP($C20,'2010-1'!$C$13:$O$33,12,FALSE)),0,VLOOKUP($C20,'2010-1'!$C$13:$O$33,12,FALSE))</f>
        <v>20</v>
      </c>
      <c r="BD20" s="109">
        <f>IF(ISERROR(VLOOKUP($C20,'2011-2'!$C$13:$O$33,12,FALSE)),0,VLOOKUP($C20,'2011-2'!$C$13:$O$33,12,FALSE))</f>
        <v>4</v>
      </c>
      <c r="BE20" s="110">
        <f t="shared" si="7"/>
        <v>22.6</v>
      </c>
      <c r="BF20" s="109">
        <f>IF(ISERROR(VLOOKUP($C20,'2007-8'!$C$13:$O$33,13,FALSE)),0,VLOOKUP($C20,'2007-8'!$C$13:$O$33,13,FALSE))</f>
        <v>2</v>
      </c>
      <c r="BG20" s="109">
        <f>IF(ISERROR(VLOOKUP($C20,'2008-9'!$C$13:$O$33,13,FALSE)),0,VLOOKUP($C20,'2008-9'!$C$13:$O$33,13,FALSE))</f>
        <v>2</v>
      </c>
      <c r="BH20" s="109">
        <f>IF(ISERROR(VLOOKUP($C20,'2009-10'!$C$13:$O$33,13,FALSE)),0,VLOOKUP($C20,'2009-10'!$C$13:$O$33,13,FALSE))</f>
        <v>1</v>
      </c>
      <c r="BI20" s="109">
        <f>IF(ISERROR(VLOOKUP($C20,'2010-1'!$C$13:$O$33,13,FALSE)),0,VLOOKUP($C20,'2010-1'!$C$13:$O$33,13,FALSE))</f>
        <v>2</v>
      </c>
      <c r="BJ20" s="109">
        <f>IF(ISERROR(VLOOKUP($C20,'2011-2'!$C$13:$O$33,13,FALSE)),0,VLOOKUP($C20,'2011-2'!$C$13:$O$33,13,FALSE))</f>
        <v>0</v>
      </c>
      <c r="BK20" s="110">
        <f t="shared" si="8"/>
        <v>1.4</v>
      </c>
    </row>
    <row r="21" spans="1:63" ht="15">
      <c r="A21" s="12">
        <v>6</v>
      </c>
      <c r="B21" s="9"/>
      <c r="C21" s="10" t="s">
        <v>19</v>
      </c>
      <c r="D21" s="91">
        <f>IF(ISERROR(VLOOKUP($C21,'2007-8'!$C$13:$O$33,2,FALSE)),0,VLOOKUP($C21,'2007-8'!$C$13:$O$33,2,FALSE))</f>
        <v>25</v>
      </c>
      <c r="E21" s="70">
        <f>IF(ISERROR(VLOOKUP($C21,'2008-9'!$C$13:$O$33,2,FALSE)),0,VLOOKUP($C21,'2008-9'!$C$13:$O$33,2,FALSE))</f>
        <v>22</v>
      </c>
      <c r="F21" s="70">
        <f>IF(ISERROR(VLOOKUP($C21,'2009-10'!$C$13:$O$33,2,FALSE)),0,VLOOKUP($C21,'2009-10'!$C$13:$O$33,2,FALSE))</f>
        <v>21</v>
      </c>
      <c r="G21" s="70">
        <f>IF(ISERROR(VLOOKUP($C21,'2010-1'!$C$13:$O$33,2,FALSE)),0,VLOOKUP($C21,'2010-1'!$C$13:$O$33,2,FALSE))</f>
        <v>15</v>
      </c>
      <c r="H21" s="70">
        <f>IF(ISERROR(VLOOKUP($C21,'[1]2001-2'!$C$13:$O$33,2,FALSE)),0,VLOOKUP($C21,'2011-2'!$C$13:$O$33,2,FALSE))</f>
        <v>0</v>
      </c>
      <c r="I21" s="98">
        <f t="shared" si="0"/>
        <v>16.6</v>
      </c>
      <c r="J21" s="91">
        <f>IF(ISERROR(VLOOKUP($C21,'2007-8'!$C$13:$O$33,3,FALSE)),0,VLOOKUP($C21,'2007-8'!$C$13:$O$33,3,FALSE))</f>
        <v>425</v>
      </c>
      <c r="K21" s="70">
        <f>IF(ISERROR(VLOOKUP($C21,'2008-9'!$C$13:$O$33,3,FALSE)),0,VLOOKUP($C21,'2008-9'!$C$13:$O$33,3,FALSE))</f>
        <v>408</v>
      </c>
      <c r="L21" s="70">
        <f>IF(ISERROR(VLOOKUP($C21,'2009-10'!$C$13:$O$33,3,FALSE)),0,VLOOKUP($C21,'2009-10'!$C$13:$O$33,3,FALSE))</f>
        <v>370</v>
      </c>
      <c r="M21" s="70">
        <f>IF(ISERROR(VLOOKUP($C21,'2010-1'!$C$13:$O$33,3,FALSE)),0,VLOOKUP($C21,'2010-1'!$C$13:$O$33,3,FALSE))</f>
        <v>225</v>
      </c>
      <c r="N21" s="70">
        <f>IF(ISERROR(VLOOKUP($C21,'2011-2'!$C$13:$O$33,3,FALSE)),0,VLOOKUP($C21,'2011-2'!$C$13:$O$33,3,FALSE))</f>
        <v>342</v>
      </c>
      <c r="O21" s="100">
        <f t="shared" si="1"/>
        <v>354</v>
      </c>
      <c r="P21" s="109">
        <f>IF(ISERROR(VLOOKUP($C21,'2007-8'!$C$13:$O$33,4,FALSE)),0,VLOOKUP($C21,'2007-8'!$C$13:$O$33,4,FALSE))</f>
        <v>17</v>
      </c>
      <c r="Q21" s="109">
        <f>IF(ISERROR(VLOOKUP($C21,'2008-9'!$C$13:$O$33,4,FALSE)),0,VLOOKUP($C21,'2008-9'!$C$13:$O$33,4,FALSE))</f>
        <v>19</v>
      </c>
      <c r="R21" s="109">
        <f>IF(ISERROR(VLOOKUP($C21,'2009-10'!$C$13:$O$33,4,FALSE)),0,VLOOKUP($C21,'2009-10'!$C$13:$O$33,4,FALSE))</f>
        <v>18</v>
      </c>
      <c r="S21" s="109">
        <f>IF(ISERROR(VLOOKUP($C21,'2010-1'!$C$13:$O$33,4,FALSE)),0,VLOOKUP($C21,'2010-1'!$C$13:$O$33,4,FALSE))</f>
        <v>15</v>
      </c>
      <c r="T21" s="109">
        <f>IF(ISERROR(VLOOKUP($C21,'2011-2'!$C$13:$O$33,4,FALSE)),0,VLOOKUP($C21,'2011-2'!$C$13:$O$33,4,FALSE))</f>
        <v>18</v>
      </c>
      <c r="U21" s="110">
        <f t="shared" si="9"/>
        <v>17.4</v>
      </c>
      <c r="V21" s="109">
        <f>IF(ISERROR(VLOOKUP($C21,'2007-8'!$C$13:$O$33,5,FALSE)),0,VLOOKUP($C21,'2007-8'!$C$13:$O$33,5,FALSE))</f>
        <v>8</v>
      </c>
      <c r="W21" s="109">
        <f>IF(ISERROR(VLOOKUP($C21,'2008-9'!$C$13:$O$33,5,FALSE)),0,VLOOKUP($C21,'2008-9'!$C$13:$O$33,5,FALSE))</f>
        <v>3</v>
      </c>
      <c r="X21" s="109">
        <f>IF(ISERROR(VLOOKUP($C21,'2009-10'!$C$13:$O$33,5,FALSE)),0,VLOOKUP($C21,'2009-10'!$C$13:$O$33,5,FALSE))</f>
        <v>1</v>
      </c>
      <c r="Y21" s="109">
        <f>IF(ISERROR(VLOOKUP($C21,'2010-1'!$C$13:$O$33,5,FALSE)),0,VLOOKUP($C21,'2010-1'!$C$13:$O$33,5,FALSE))</f>
        <v>1</v>
      </c>
      <c r="Z21" s="109">
        <f>IF(ISERROR(VLOOKUP($C21,'2011-2'!$C$13:$O$33,5,FALSE)),0,VLOOKUP($C21,'2011-2'!$C$13:$O$33,5,FALSE))</f>
        <v>4</v>
      </c>
      <c r="AA21" s="110">
        <f t="shared" si="2"/>
        <v>3.4</v>
      </c>
      <c r="AB21" s="109">
        <f>IF(ISERROR(VLOOKUP($C21,'2007-8'!$C$13:$O$33,7,FALSE)),0,VLOOKUP($C21,'2007-8'!$C$13:$O$33,7,FALSE))</f>
        <v>186</v>
      </c>
      <c r="AC21" s="109">
        <f>IF(ISERROR(VLOOKUP($C21,'2008-9'!$C$13:$O$33,7,FALSE)),0,VLOOKUP($C21,'2008-9'!$C$13:$O$33,7,FALSE))</f>
        <v>178</v>
      </c>
      <c r="AD21" s="109">
        <f>IF(ISERROR(VLOOKUP($C21,'2009-10'!$C$13:$O$33,7,FALSE)),0,VLOOKUP($C21,'2009-10'!$C$13:$O$33,7,FALSE))</f>
        <v>157</v>
      </c>
      <c r="AE21" s="109">
        <f>IF(ISERROR(VLOOKUP($C21,'2010-1'!$C$13:$O$33,7,FALSE)),0,VLOOKUP($C21,'2010-1'!$C$13:$O$33,7,FALSE))</f>
        <v>105</v>
      </c>
      <c r="AF21" s="109">
        <f>IF(ISERROR(VLOOKUP($C21,'2011-2'!$C$13:$O$33,7,FALSE)),0,VLOOKUP($C21,'2011-2'!$C$13:$O$33,7,FALSE))</f>
        <v>153</v>
      </c>
      <c r="AG21" s="110">
        <f t="shared" si="3"/>
        <v>155.8</v>
      </c>
      <c r="AH21" s="109">
        <f>IF(ISERROR(VLOOKUP($C21,'2007-8'!$C$13:$O$33,9,FALSE)),0,VLOOKUP($C21,'2007-8'!$C$13:$O$33,9,FALSE))</f>
        <v>57</v>
      </c>
      <c r="AI21" s="109">
        <f>IF(ISERROR(VLOOKUP($C21,'2008-9'!$C$13:$O$33,9,FALSE)),0,VLOOKUP($C21,'2008-9'!$C$13:$O$33,9,FALSE))</f>
        <v>57</v>
      </c>
      <c r="AJ21" s="109">
        <f>IF(ISERROR(VLOOKUP($C21,'2009-10'!$C$13:$O$33,9,FALSE)),0,VLOOKUP($C21,'2009-10'!$C$13:$O$33,9,FALSE))</f>
        <v>73</v>
      </c>
      <c r="AK21" s="109">
        <f>IF(ISERROR(VLOOKUP($C21,'2010-1'!$C$13:$O$33,9,FALSE)),0,VLOOKUP($C21,'2010-1'!$C$13:$O$33,9,FALSE))</f>
        <v>29</v>
      </c>
      <c r="AL21" s="109">
        <f>IF(ISERROR(VLOOKUP($C21,'2011-2'!$C$13:$O$33,9,FALSE)),0,VLOOKUP($C21,'2011-2'!$C$13:$O$33,9,FALSE))</f>
        <v>42</v>
      </c>
      <c r="AM21" s="110">
        <f t="shared" si="4"/>
        <v>51.6</v>
      </c>
      <c r="AN21" s="109">
        <f>IF(ISERROR(VLOOKUP($C21,'2007-8'!$C$13:$O$33,10,FALSE)),0,VLOOKUP($C21,'2007-8'!$C$13:$O$33,10,FALSE))</f>
        <v>29</v>
      </c>
      <c r="AO21" s="109">
        <f>IF(ISERROR(VLOOKUP($C21,'2008-9'!$C$13:$O$33,10,FALSE)),0,VLOOKUP($C21,'2008-9'!$C$13:$O$33,10,FALSE))</f>
        <v>43</v>
      </c>
      <c r="AP21" s="109">
        <f>IF(ISERROR(VLOOKUP($C21,'2009-10'!$C$13:$O$33,10,FALSE)),0,VLOOKUP($C21,'2009-10'!$C$13:$O$33,10,FALSE))</f>
        <v>53</v>
      </c>
      <c r="AQ21" s="109">
        <f>IF(ISERROR(VLOOKUP($C21,'2010-1'!$C$13:$O$33,10,FALSE)),0,VLOOKUP($C21,'2010-1'!$C$13:$O$33,10,FALSE))</f>
        <v>12</v>
      </c>
      <c r="AR21" s="109">
        <f>IF(ISERROR(VLOOKUP($C21,'2011-2'!$C$13:$O$33,10,FALSE)),0,VLOOKUP($C21,'2011-2'!$C$13:$O$33,10,FALSE))</f>
        <v>24</v>
      </c>
      <c r="AS21" s="110">
        <f t="shared" si="5"/>
        <v>32.2</v>
      </c>
      <c r="AT21" s="109">
        <f>IF(ISERROR(VLOOKUP($C21,'2007-8'!$C$13:$O$33,11,FALSE)),0,VLOOKUP($C21,'2007-8'!$C$13:$O$33,11,FALSE))</f>
        <v>50.9</v>
      </c>
      <c r="AU21" s="109">
        <f>IF(ISERROR(VLOOKUP($C21,'2008-9'!$C$13:$O$33,11,FALSE)),0,VLOOKUP($C21,'2008-9'!$C$13:$O$33,11,FALSE))</f>
        <v>75.4</v>
      </c>
      <c r="AV21" s="109">
        <f>IF(ISERROR(VLOOKUP($C21,'2009-10'!$C$13:$O$33,11,FALSE)),0,VLOOKUP($C21,'2009-10'!$C$13:$O$33,11,FALSE))</f>
        <v>72.6</v>
      </c>
      <c r="AW21" s="109">
        <f>IF(ISERROR(VLOOKUP($C21,'2010-1'!$C$13:$O$33,11,FALSE)),0,VLOOKUP($C21,'2010-1'!$C$13:$O$33,11,FALSE))</f>
        <v>41.4</v>
      </c>
      <c r="AX21" s="109">
        <f>IF(ISERROR(VLOOKUP($C21,'2011-2'!$C$13:$O$33,11,FALSE)),0,VLOOKUP($C21,'2011-2'!$C$13:$O$33,11,FALSE))</f>
        <v>57.1</v>
      </c>
      <c r="AY21" s="110">
        <f t="shared" si="6"/>
        <v>59.480000000000004</v>
      </c>
      <c r="AZ21" s="109">
        <f>IF(ISERROR(VLOOKUP($C21,'2007-8'!$C$13:$O$33,12,FALSE)),0,VLOOKUP($C21,'2007-8'!$C$13:$O$33,12,FALSE))</f>
        <v>76</v>
      </c>
      <c r="BA21" s="109">
        <f>IF(ISERROR(VLOOKUP($C21,'2008-9'!$C$13:$O$33,12,FALSE)),0,VLOOKUP($C21,'2008-9'!$C$13:$O$33,12,FALSE))</f>
        <v>49</v>
      </c>
      <c r="BB21" s="109">
        <f>IF(ISERROR(VLOOKUP($C21,'2009-10'!$C$13:$O$33,12,FALSE)),0,VLOOKUP($C21,'2009-10'!$C$13:$O$33,12,FALSE))</f>
        <v>61</v>
      </c>
      <c r="BC21" s="109">
        <f>IF(ISERROR(VLOOKUP($C21,'2010-1'!$C$13:$O$33,12,FALSE)),0,VLOOKUP($C21,'2010-1'!$C$13:$O$33,12,FALSE))</f>
        <v>46</v>
      </c>
      <c r="BD21" s="109">
        <f>IF(ISERROR(VLOOKUP($C21,'2011-2'!$C$13:$O$33,12,FALSE)),0,VLOOKUP($C21,'2011-2'!$C$13:$O$33,12,FALSE))</f>
        <v>46</v>
      </c>
      <c r="BE21" s="110">
        <f t="shared" si="7"/>
        <v>55.6</v>
      </c>
      <c r="BF21" s="109">
        <f>IF(ISERROR(VLOOKUP($C21,'2007-8'!$C$13:$O$33,13,FALSE)),0,VLOOKUP($C21,'2007-8'!$C$13:$O$33,13,FALSE))</f>
        <v>3</v>
      </c>
      <c r="BG21" s="109">
        <f>IF(ISERROR(VLOOKUP($C21,'2008-9'!$C$13:$O$33,13,FALSE)),0,VLOOKUP($C21,'2008-9'!$C$13:$O$33,13,FALSE))</f>
        <v>3</v>
      </c>
      <c r="BH21" s="109">
        <f>IF(ISERROR(VLOOKUP($C21,'2009-10'!$C$13:$O$33,13,FALSE)),0,VLOOKUP($C21,'2009-10'!$C$13:$O$33,13,FALSE))</f>
        <v>3</v>
      </c>
      <c r="BI21" s="109">
        <f>IF(ISERROR(VLOOKUP($C21,'2010-1'!$C$13:$O$33,13,FALSE)),0,VLOOKUP($C21,'2010-1'!$C$13:$O$33,13,FALSE))</f>
        <v>3</v>
      </c>
      <c r="BJ21" s="109">
        <f>IF(ISERROR(VLOOKUP($C21,'2011-2'!$C$13:$O$33,13,FALSE)),0,VLOOKUP($C21,'2011-2'!$C$13:$O$33,13,FALSE))</f>
        <v>2</v>
      </c>
      <c r="BK21" s="110">
        <f t="shared" si="8"/>
        <v>2.8</v>
      </c>
    </row>
    <row r="22" spans="1:63" ht="15">
      <c r="A22" s="12">
        <v>18</v>
      </c>
      <c r="B22" s="9"/>
      <c r="C22" s="10" t="s">
        <v>73</v>
      </c>
      <c r="D22" s="91">
        <f>IF(ISERROR(VLOOKUP($C22,'2007-8'!$C$13:$O$33,2,FALSE)),0,VLOOKUP($C22,'2007-8'!$C$13:$O$33,2,FALSE))</f>
        <v>19</v>
      </c>
      <c r="E22" s="70">
        <f>IF(ISERROR(VLOOKUP($C22,'2008-9'!$C$13:$O$33,2,FALSE)),0,VLOOKUP($C22,'2008-9'!$C$13:$O$33,2,FALSE))</f>
        <v>14</v>
      </c>
      <c r="F22" s="70">
        <f>IF(ISERROR(VLOOKUP($C22,'2009-10'!$C$13:$O$33,2,FALSE)),0,VLOOKUP($C22,'2009-10'!$C$13:$O$33,2,FALSE))</f>
        <v>5</v>
      </c>
      <c r="G22" s="70">
        <f>IF(ISERROR(VLOOKUP($C22,'2010-1'!$C$13:$O$33,2,FALSE)),0,VLOOKUP($C22,'2010-1'!$C$13:$O$33,2,FALSE))</f>
        <v>6</v>
      </c>
      <c r="H22" s="70">
        <f>IF(ISERROR(VLOOKUP($C22,'[1]2001-2'!$C$13:$O$33,2,FALSE)),0,VLOOKUP($C22,'2011-2'!$C$13:$O$33,2,FALSE))</f>
        <v>0</v>
      </c>
      <c r="I22" s="98">
        <f t="shared" si="0"/>
        <v>8.8</v>
      </c>
      <c r="J22" s="91">
        <f>IF(ISERROR(VLOOKUP($C22,'2007-8'!$C$13:$O$33,3,FALSE)),0,VLOOKUP($C22,'2007-8'!$C$13:$O$33,3,FALSE))</f>
        <v>167</v>
      </c>
      <c r="K22" s="70">
        <f>IF(ISERROR(VLOOKUP($C22,'2008-9'!$C$13:$O$33,3,FALSE)),0,VLOOKUP($C22,'2008-9'!$C$13:$O$33,3,FALSE))</f>
        <v>131</v>
      </c>
      <c r="L22" s="70">
        <f>IF(ISERROR(VLOOKUP($C22,'2009-10'!$C$13:$O$33,3,FALSE)),0,VLOOKUP($C22,'2009-10'!$C$13:$O$33,3,FALSE))</f>
        <v>13</v>
      </c>
      <c r="M22" s="70">
        <f>IF(ISERROR(VLOOKUP($C22,'2010-1'!$C$13:$O$33,3,FALSE)),0,VLOOKUP($C22,'2010-1'!$C$13:$O$33,3,FALSE))</f>
        <v>22</v>
      </c>
      <c r="N22" s="70">
        <f>IF(ISERROR(VLOOKUP($C22,'2011-2'!$C$13:$O$33,3,FALSE)),0,VLOOKUP($C22,'2011-2'!$C$13:$O$33,3,FALSE))</f>
        <v>0</v>
      </c>
      <c r="O22" s="100">
        <f t="shared" si="1"/>
        <v>66.6</v>
      </c>
      <c r="P22" s="109">
        <f>IF(ISERROR(VLOOKUP($C22,'2007-8'!$C$13:$O$33,4,FALSE)),0,VLOOKUP($C22,'2007-8'!$C$13:$O$33,4,FALSE))</f>
        <v>9</v>
      </c>
      <c r="Q22" s="109">
        <f>IF(ISERROR(VLOOKUP($C22,'2008-9'!$C$13:$O$33,4,FALSE)),0,VLOOKUP($C22,'2008-9'!$C$13:$O$33,4,FALSE))</f>
        <v>9</v>
      </c>
      <c r="R22" s="109">
        <f>IF(ISERROR(VLOOKUP($C22,'2009-10'!$C$13:$O$33,4,FALSE)),0,VLOOKUP($C22,'2009-10'!$C$13:$O$33,4,FALSE))</f>
        <v>3</v>
      </c>
      <c r="S22" s="109">
        <f>IF(ISERROR(VLOOKUP($C22,'2010-1'!$C$13:$O$33,4,FALSE)),0,VLOOKUP($C22,'2010-1'!$C$13:$O$33,4,FALSE))</f>
        <v>4</v>
      </c>
      <c r="T22" s="109">
        <f>IF(ISERROR(VLOOKUP($C22,'2011-2'!$C$13:$O$33,4,FALSE)),0,VLOOKUP($C22,'2011-2'!$C$13:$O$33,4,FALSE))</f>
        <v>0</v>
      </c>
      <c r="U22" s="110">
        <f t="shared" si="9"/>
        <v>5</v>
      </c>
      <c r="V22" s="109">
        <f>IF(ISERROR(VLOOKUP($C22,'2007-8'!$C$13:$O$33,5,FALSE)),0,VLOOKUP($C22,'2007-8'!$C$13:$O$33,5,FALSE))</f>
        <v>37</v>
      </c>
      <c r="W22" s="109">
        <f>IF(ISERROR(VLOOKUP($C22,'2008-9'!$C$13:$O$33,5,FALSE)),0,VLOOKUP($C22,'2008-9'!$C$13:$O$33,5,FALSE))</f>
        <v>24</v>
      </c>
      <c r="X22" s="109">
        <f>IF(ISERROR(VLOOKUP($C22,'2009-10'!$C$13:$O$33,5,FALSE)),0,VLOOKUP($C22,'2009-10'!$C$13:$O$33,5,FALSE))</f>
        <v>1</v>
      </c>
      <c r="Y22" s="109">
        <f>IF(ISERROR(VLOOKUP($C22,'2010-1'!$C$13:$O$33,5,FALSE)),0,VLOOKUP($C22,'2010-1'!$C$13:$O$33,5,FALSE))</f>
        <v>2</v>
      </c>
      <c r="Z22" s="109">
        <f>IF(ISERROR(VLOOKUP($C22,'2011-2'!$C$13:$O$33,5,FALSE)),0,VLOOKUP($C22,'2011-2'!$C$13:$O$33,5,FALSE))</f>
        <v>0</v>
      </c>
      <c r="AA22" s="110">
        <f t="shared" si="2"/>
        <v>12.8</v>
      </c>
      <c r="AB22" s="109">
        <f>IF(ISERROR(VLOOKUP($C22,'2007-8'!$C$13:$O$33,7,FALSE)),0,VLOOKUP($C22,'2007-8'!$C$13:$O$33,7,FALSE))</f>
        <v>22</v>
      </c>
      <c r="AC22" s="109">
        <f>IF(ISERROR(VLOOKUP($C22,'2008-9'!$C$13:$O$33,7,FALSE)),0,VLOOKUP($C22,'2008-9'!$C$13:$O$33,7,FALSE))</f>
        <v>28</v>
      </c>
      <c r="AD22" s="109">
        <f>IF(ISERROR(VLOOKUP($C22,'2009-10'!$C$13:$O$33,7,FALSE)),0,VLOOKUP($C22,'2009-10'!$C$13:$O$33,7,FALSE))</f>
        <v>5</v>
      </c>
      <c r="AE22" s="109">
        <f>IF(ISERROR(VLOOKUP($C22,'2010-1'!$C$13:$O$33,7,FALSE)),0,VLOOKUP($C22,'2010-1'!$C$13:$O$33,7,FALSE))</f>
        <v>8</v>
      </c>
      <c r="AF22" s="109">
        <f>IF(ISERROR(VLOOKUP($C22,'2011-2'!$C$13:$O$33,7,FALSE)),0,VLOOKUP($C22,'2011-2'!$C$13:$O$33,7,FALSE))</f>
        <v>0</v>
      </c>
      <c r="AG22" s="110">
        <f t="shared" si="3"/>
        <v>12.6</v>
      </c>
      <c r="AH22" s="109">
        <f>IF(ISERROR(VLOOKUP($C22,'2007-8'!$C$13:$O$33,9,FALSE)),0,VLOOKUP($C22,'2007-8'!$C$13:$O$33,9,FALSE))</f>
        <v>17</v>
      </c>
      <c r="AI22" s="109">
        <f>IF(ISERROR(VLOOKUP($C22,'2008-9'!$C$13:$O$33,9,FALSE)),0,VLOOKUP($C22,'2008-9'!$C$13:$O$33,9,FALSE))</f>
        <v>8</v>
      </c>
      <c r="AJ22" s="109">
        <f>IF(ISERROR(VLOOKUP($C22,'2009-10'!$C$13:$O$33,9,FALSE)),0,VLOOKUP($C22,'2009-10'!$C$13:$O$33,9,FALSE))</f>
        <v>2</v>
      </c>
      <c r="AK22" s="109">
        <f>IF(ISERROR(VLOOKUP($C22,'2010-1'!$C$13:$O$33,9,FALSE)),0,VLOOKUP($C22,'2010-1'!$C$13:$O$33,9,FALSE))</f>
        <v>0</v>
      </c>
      <c r="AL22" s="109">
        <f>IF(ISERROR(VLOOKUP($C22,'2011-2'!$C$13:$O$33,9,FALSE)),0,VLOOKUP($C22,'2011-2'!$C$13:$O$33,9,FALSE))</f>
        <v>0</v>
      </c>
      <c r="AM22" s="110">
        <f t="shared" si="4"/>
        <v>5.4</v>
      </c>
      <c r="AN22" s="109">
        <f>IF(ISERROR(VLOOKUP($C22,'2007-8'!$C$13:$O$33,10,FALSE)),0,VLOOKUP($C22,'2007-8'!$C$13:$O$33,10,FALSE))</f>
        <v>12</v>
      </c>
      <c r="AO22" s="109">
        <f>IF(ISERROR(VLOOKUP($C22,'2008-9'!$C$13:$O$33,10,FALSE)),0,VLOOKUP($C22,'2008-9'!$C$13:$O$33,10,FALSE))</f>
        <v>3</v>
      </c>
      <c r="AP22" s="109">
        <f>IF(ISERROR(VLOOKUP($C22,'2009-10'!$C$13:$O$33,10,FALSE)),0,VLOOKUP($C22,'2009-10'!$C$13:$O$33,10,FALSE))</f>
        <v>0</v>
      </c>
      <c r="AQ22" s="109">
        <f>IF(ISERROR(VLOOKUP($C22,'2010-1'!$C$13:$O$33,10,FALSE)),0,VLOOKUP($C22,'2010-1'!$C$13:$O$33,10,FALSE))</f>
        <v>0</v>
      </c>
      <c r="AR22" s="109">
        <f>IF(ISERROR(VLOOKUP($C22,'2011-2'!$C$13:$O$33,10,FALSE)),0,VLOOKUP($C22,'2011-2'!$C$13:$O$33,10,FALSE))</f>
        <v>0</v>
      </c>
      <c r="AS22" s="110">
        <f t="shared" si="5"/>
        <v>3</v>
      </c>
      <c r="AT22" s="109">
        <f>IF(ISERROR(VLOOKUP($C22,'2007-8'!$C$13:$O$33,11,FALSE)),0,VLOOKUP($C22,'2007-8'!$C$13:$O$33,11,FALSE))</f>
        <v>70.6</v>
      </c>
      <c r="AU22" s="109">
        <f>IF(ISERROR(VLOOKUP($C22,'2008-9'!$C$13:$O$33,11,FALSE)),0,VLOOKUP($C22,'2008-9'!$C$13:$O$33,11,FALSE))</f>
        <v>37.5</v>
      </c>
      <c r="AV22" s="109">
        <f>IF(ISERROR(VLOOKUP($C22,'2009-10'!$C$13:$O$33,11,FALSE)),0,VLOOKUP($C22,'2009-10'!$C$13:$O$33,11,FALSE))</f>
        <v>0</v>
      </c>
      <c r="AW22" s="109">
        <v>0</v>
      </c>
      <c r="AX22" s="109">
        <v>0</v>
      </c>
      <c r="AY22" s="110">
        <f t="shared" si="6"/>
        <v>21.619999999999997</v>
      </c>
      <c r="AZ22" s="109">
        <f>IF(ISERROR(VLOOKUP($C22,'2007-8'!$C$13:$O$33,12,FALSE)),0,VLOOKUP($C22,'2007-8'!$C$13:$O$33,12,FALSE))</f>
        <v>29</v>
      </c>
      <c r="BA22" s="109">
        <f>IF(ISERROR(VLOOKUP($C22,'2008-9'!$C$13:$O$33,12,FALSE)),0,VLOOKUP($C22,'2008-9'!$C$13:$O$33,12,FALSE))</f>
        <v>14</v>
      </c>
      <c r="BB22" s="109">
        <f>IF(ISERROR(VLOOKUP($C22,'2009-10'!$C$13:$O$33,12,FALSE)),0,VLOOKUP($C22,'2009-10'!$C$13:$O$33,12,FALSE))</f>
        <v>2</v>
      </c>
      <c r="BC22" s="109">
        <f>IF(ISERROR(VLOOKUP($C22,'2010-1'!$C$13:$O$33,12,FALSE)),0,VLOOKUP($C22,'2010-1'!$C$13:$O$33,12,FALSE))</f>
        <v>12</v>
      </c>
      <c r="BD22" s="109">
        <f>IF(ISERROR(VLOOKUP($C22,'2011-2'!$C$13:$O$33,12,FALSE)),0,VLOOKUP($C22,'2011-2'!$C$13:$O$33,12,FALSE))</f>
        <v>0</v>
      </c>
      <c r="BE22" s="110">
        <f t="shared" si="7"/>
        <v>11.4</v>
      </c>
      <c r="BF22" s="109">
        <f>IF(ISERROR(VLOOKUP($C22,'2007-8'!$C$13:$O$33,13,FALSE)),0,VLOOKUP($C22,'2007-8'!$C$13:$O$33,13,FALSE))</f>
        <v>2</v>
      </c>
      <c r="BG22" s="109">
        <f>IF(ISERROR(VLOOKUP($C22,'2008-9'!$C$13:$O$33,13,FALSE)),0,VLOOKUP($C22,'2008-9'!$C$13:$O$33,13,FALSE))</f>
        <v>2</v>
      </c>
      <c r="BH22" s="109">
        <f>IF(ISERROR(VLOOKUP($C22,'2009-10'!$C$13:$O$33,13,FALSE)),0,VLOOKUP($C22,'2009-10'!$C$13:$O$33,13,FALSE))</f>
        <v>0</v>
      </c>
      <c r="BI22" s="109">
        <f>IF(ISERROR(VLOOKUP($C22,'2010-1'!$C$13:$O$33,13,FALSE)),0,VLOOKUP($C22,'2010-1'!$C$13:$O$33,13,FALSE))</f>
        <v>2</v>
      </c>
      <c r="BJ22" s="109">
        <f>IF(ISERROR(VLOOKUP($C22,'2011-2'!$C$13:$O$33,13,FALSE)),0,VLOOKUP($C22,'2011-2'!$C$13:$O$33,13,FALSE))</f>
        <v>0</v>
      </c>
      <c r="BK22" s="110">
        <f t="shared" si="8"/>
        <v>1.2</v>
      </c>
    </row>
    <row r="23" spans="1:63" ht="15">
      <c r="A23" s="12">
        <v>17</v>
      </c>
      <c r="B23" s="9"/>
      <c r="C23" s="10" t="s">
        <v>22</v>
      </c>
      <c r="D23" s="91">
        <f>IF(ISERROR(VLOOKUP($C23,'2007-8'!$C$13:$O$33,2,FALSE)),0,VLOOKUP($C23,'2007-8'!$C$13:$O$33,2,FALSE))</f>
        <v>14</v>
      </c>
      <c r="E23" s="70">
        <f>IF(ISERROR(VLOOKUP($C23,'2008-9'!$C$13:$O$33,2,FALSE)),0,VLOOKUP($C23,'2008-9'!$C$13:$O$33,2,FALSE))</f>
        <v>13</v>
      </c>
      <c r="F23" s="70">
        <f>IF(ISERROR(VLOOKUP($C23,'2009-10'!$C$13:$O$33,2,FALSE)),0,VLOOKUP($C23,'2009-10'!$C$13:$O$33,2,FALSE))</f>
        <v>19</v>
      </c>
      <c r="G23" s="70">
        <f>IF(ISERROR(VLOOKUP($C23,'2010-1'!$C$13:$O$33,2,FALSE)),0,VLOOKUP($C23,'2010-1'!$C$13:$O$33,2,FALSE))</f>
        <v>13</v>
      </c>
      <c r="H23" s="70">
        <f>IF(ISERROR(VLOOKUP($C23,'[1]2001-2'!$C$13:$O$33,2,FALSE)),0,VLOOKUP($C23,'2011-2'!$C$13:$O$33,2,FALSE))</f>
        <v>0</v>
      </c>
      <c r="I23" s="98">
        <f t="shared" si="0"/>
        <v>11.8</v>
      </c>
      <c r="J23" s="91">
        <f>IF(ISERROR(VLOOKUP($C23,'2007-8'!$C$13:$O$33,3,FALSE)),0,VLOOKUP($C23,'2007-8'!$C$13:$O$33,3,FALSE))</f>
        <v>104</v>
      </c>
      <c r="K23" s="70">
        <f>IF(ISERROR(VLOOKUP($C23,'2008-9'!$C$13:$O$33,3,FALSE)),0,VLOOKUP($C23,'2008-9'!$C$13:$O$33,3,FALSE))</f>
        <v>121</v>
      </c>
      <c r="L23" s="70">
        <f>IF(ISERROR(VLOOKUP($C23,'2009-10'!$C$13:$O$33,3,FALSE)),0,VLOOKUP($C23,'2009-10'!$C$13:$O$33,3,FALSE))</f>
        <v>178</v>
      </c>
      <c r="M23" s="70">
        <f>IF(ISERROR(VLOOKUP($C23,'2010-1'!$C$13:$O$33,3,FALSE)),0,VLOOKUP($C23,'2010-1'!$C$13:$O$33,3,FALSE))</f>
        <v>72</v>
      </c>
      <c r="N23" s="70">
        <f>IF(ISERROR(VLOOKUP($C23,'2011-2'!$C$13:$O$33,3,FALSE)),0,VLOOKUP($C23,'2011-2'!$C$13:$O$33,3,FALSE))</f>
        <v>21</v>
      </c>
      <c r="O23" s="100">
        <f t="shared" si="1"/>
        <v>99.2</v>
      </c>
      <c r="P23" s="109">
        <f>IF(ISERROR(VLOOKUP($C23,'2007-8'!$C$13:$O$33,4,FALSE)),0,VLOOKUP($C23,'2007-8'!$C$13:$O$33,4,FALSE))</f>
        <v>7</v>
      </c>
      <c r="Q23" s="109">
        <f>IF(ISERROR(VLOOKUP($C23,'2008-9'!$C$13:$O$33,4,FALSE)),0,VLOOKUP($C23,'2008-9'!$C$13:$O$33,4,FALSE))</f>
        <v>9</v>
      </c>
      <c r="R23" s="109">
        <f>IF(ISERROR(VLOOKUP($C23,'2009-10'!$C$13:$O$33,4,FALSE)),0,VLOOKUP($C23,'2009-10'!$C$13:$O$33,4,FALSE))</f>
        <v>9</v>
      </c>
      <c r="S23" s="109">
        <f>IF(ISERROR(VLOOKUP($C23,'2010-1'!$C$13:$O$33,4,FALSE)),0,VLOOKUP($C23,'2010-1'!$C$13:$O$33,4,FALSE))</f>
        <v>6</v>
      </c>
      <c r="T23" s="109">
        <f>IF(ISERROR(VLOOKUP($C23,'2011-2'!$C$13:$O$33,4,FALSE)),0,VLOOKUP($C23,'2011-2'!$C$13:$O$33,4,FALSE))</f>
        <v>3</v>
      </c>
      <c r="U23" s="110">
        <f t="shared" si="9"/>
        <v>6.8</v>
      </c>
      <c r="V23" s="109">
        <f>IF(ISERROR(VLOOKUP($C23,'2007-8'!$C$13:$O$33,5,FALSE)),0,VLOOKUP($C23,'2007-8'!$C$13:$O$33,5,FALSE))</f>
        <v>7</v>
      </c>
      <c r="W23" s="109">
        <f>IF(ISERROR(VLOOKUP($C23,'2008-9'!$C$13:$O$33,5,FALSE)),0,VLOOKUP($C23,'2008-9'!$C$13:$O$33,5,FALSE))</f>
        <v>3</v>
      </c>
      <c r="X23" s="109">
        <f>IF(ISERROR(VLOOKUP($C23,'2009-10'!$C$13:$O$33,5,FALSE)),0,VLOOKUP($C23,'2009-10'!$C$13:$O$33,5,FALSE))</f>
        <v>17</v>
      </c>
      <c r="Y23" s="109">
        <f>IF(ISERROR(VLOOKUP($C23,'2010-1'!$C$13:$O$33,5,FALSE)),0,VLOOKUP($C23,'2010-1'!$C$13:$O$33,5,FALSE))</f>
        <v>3</v>
      </c>
      <c r="Z23" s="109">
        <f>IF(ISERROR(VLOOKUP($C23,'2011-2'!$C$13:$O$33,5,FALSE)),0,VLOOKUP($C23,'2011-2'!$C$13:$O$33,5,FALSE))</f>
        <v>3</v>
      </c>
      <c r="AA23" s="110">
        <f t="shared" si="2"/>
        <v>6.6</v>
      </c>
      <c r="AB23" s="109">
        <f>IF(ISERROR(VLOOKUP($C23,'2007-8'!$C$13:$O$33,7,FALSE)),0,VLOOKUP($C23,'2007-8'!$C$13:$O$33,7,FALSE))</f>
        <v>34</v>
      </c>
      <c r="AC23" s="109">
        <f>IF(ISERROR(VLOOKUP($C23,'2008-9'!$C$13:$O$33,7,FALSE)),0,VLOOKUP($C23,'2008-9'!$C$13:$O$33,7,FALSE))</f>
        <v>45</v>
      </c>
      <c r="AD23" s="109">
        <f>IF(ISERROR(VLOOKUP($C23,'2009-10'!$C$13:$O$33,7,FALSE)),0,VLOOKUP($C23,'2009-10'!$C$13:$O$33,7,FALSE))</f>
        <v>57</v>
      </c>
      <c r="AE23" s="109">
        <f>IF(ISERROR(VLOOKUP($C23,'2010-1'!$C$13:$O$33,7,FALSE)),0,VLOOKUP($C23,'2010-1'!$C$13:$O$33,7,FALSE))</f>
        <v>29</v>
      </c>
      <c r="AF23" s="109">
        <f>IF(ISERROR(VLOOKUP($C23,'2011-2'!$C$13:$O$33,7,FALSE)),0,VLOOKUP($C23,'2011-2'!$C$13:$O$33,7,FALSE))</f>
        <v>6</v>
      </c>
      <c r="AG23" s="110">
        <f t="shared" si="3"/>
        <v>34.2</v>
      </c>
      <c r="AH23" s="109">
        <f>IF(ISERROR(VLOOKUP($C23,'2007-8'!$C$13:$O$33,9,FALSE)),0,VLOOKUP($C23,'2007-8'!$C$13:$O$33,9,FALSE))</f>
        <v>18</v>
      </c>
      <c r="AI23" s="109">
        <f>IF(ISERROR(VLOOKUP($C23,'2008-9'!$C$13:$O$33,9,FALSE)),0,VLOOKUP($C23,'2008-9'!$C$13:$O$33,9,FALSE))</f>
        <v>31</v>
      </c>
      <c r="AJ23" s="109">
        <f>IF(ISERROR(VLOOKUP($C23,'2009-10'!$C$13:$O$33,9,FALSE)),0,VLOOKUP($C23,'2009-10'!$C$13:$O$33,9,FALSE))</f>
        <v>19</v>
      </c>
      <c r="AK23" s="109">
        <f>IF(ISERROR(VLOOKUP($C23,'2010-1'!$C$13:$O$33,9,FALSE)),0,VLOOKUP($C23,'2010-1'!$C$13:$O$33,9,FALSE))</f>
        <v>9</v>
      </c>
      <c r="AL23" s="109">
        <f>IF(ISERROR(VLOOKUP($C23,'2011-2'!$C$13:$O$33,9,FALSE)),0,VLOOKUP($C23,'2011-2'!$C$13:$O$33,9,FALSE))</f>
        <v>0</v>
      </c>
      <c r="AM23" s="110">
        <f t="shared" si="4"/>
        <v>15.4</v>
      </c>
      <c r="AN23" s="109">
        <f>IF(ISERROR(VLOOKUP($C23,'2007-8'!$C$13:$O$33,10,FALSE)),0,VLOOKUP($C23,'2007-8'!$C$13:$O$33,10,FALSE))</f>
        <v>15</v>
      </c>
      <c r="AO23" s="109">
        <f>IF(ISERROR(VLOOKUP($C23,'2008-9'!$C$13:$O$33,10,FALSE)),0,VLOOKUP($C23,'2008-9'!$C$13:$O$33,10,FALSE))</f>
        <v>22</v>
      </c>
      <c r="AP23" s="109">
        <f>IF(ISERROR(VLOOKUP($C23,'2009-10'!$C$13:$O$33,10,FALSE)),0,VLOOKUP($C23,'2009-10'!$C$13:$O$33,10,FALSE))</f>
        <v>13</v>
      </c>
      <c r="AQ23" s="109">
        <f>IF(ISERROR(VLOOKUP($C23,'2010-1'!$C$13:$O$33,10,FALSE)),0,VLOOKUP($C23,'2010-1'!$C$13:$O$33,10,FALSE))</f>
        <v>5</v>
      </c>
      <c r="AR23" s="109">
        <f>IF(ISERROR(VLOOKUP($C23,'2011-2'!$C$13:$O$33,10,FALSE)),0,VLOOKUP($C23,'2011-2'!$C$13:$O$33,10,FALSE))</f>
        <v>0</v>
      </c>
      <c r="AS23" s="110">
        <f t="shared" si="5"/>
        <v>11</v>
      </c>
      <c r="AT23" s="109">
        <f>IF(ISERROR(VLOOKUP($C23,'2007-8'!$C$13:$O$33,11,FALSE)),0,VLOOKUP($C23,'2007-8'!$C$13:$O$33,11,FALSE))</f>
        <v>83.3</v>
      </c>
      <c r="AU23" s="109">
        <f>IF(ISERROR(VLOOKUP($C23,'2008-9'!$C$13:$O$33,11,FALSE)),0,VLOOKUP($C23,'2008-9'!$C$13:$O$33,11,FALSE))</f>
        <v>71</v>
      </c>
      <c r="AV23" s="109">
        <f>IF(ISERROR(VLOOKUP($C23,'2009-10'!$C$13:$O$33,11,FALSE)),0,VLOOKUP($C23,'2009-10'!$C$13:$O$33,11,FALSE))</f>
        <v>68.4</v>
      </c>
      <c r="AW23" s="109">
        <f>IF(ISERROR(VLOOKUP($C23,'2010-1'!$C$13:$O$33,11,FALSE)),0,VLOOKUP($C23,'2010-1'!$C$13:$O$33,11,FALSE))</f>
        <v>55.6</v>
      </c>
      <c r="AX23" s="109">
        <v>0</v>
      </c>
      <c r="AY23" s="110">
        <f t="shared" si="6"/>
        <v>55.660000000000004</v>
      </c>
      <c r="AZ23" s="109">
        <f>IF(ISERROR(VLOOKUP($C23,'2007-8'!$C$13:$O$33,12,FALSE)),0,VLOOKUP($C23,'2007-8'!$C$13:$O$33,12,FALSE))</f>
        <v>8</v>
      </c>
      <c r="BA23" s="109">
        <f>IF(ISERROR(VLOOKUP($C23,'2008-9'!$C$13:$O$33,12,FALSE)),0,VLOOKUP($C23,'2008-9'!$C$13:$O$33,12,FALSE))</f>
        <v>12</v>
      </c>
      <c r="BB23" s="109">
        <f>IF(ISERROR(VLOOKUP($C23,'2009-10'!$C$13:$O$33,12,FALSE)),0,VLOOKUP($C23,'2009-10'!$C$13:$O$33,12,FALSE))</f>
        <v>18</v>
      </c>
      <c r="BC23" s="109">
        <f>IF(ISERROR(VLOOKUP($C23,'2010-1'!$C$13:$O$33,12,FALSE)),0,VLOOKUP($C23,'2010-1'!$C$13:$O$33,12,FALSE))</f>
        <v>10</v>
      </c>
      <c r="BD23" s="109">
        <f>IF(ISERROR(VLOOKUP($C23,'2011-2'!$C$13:$O$33,12,FALSE)),0,VLOOKUP($C23,'2011-2'!$C$13:$O$33,12,FALSE))</f>
        <v>4</v>
      </c>
      <c r="BE23" s="110">
        <f t="shared" si="7"/>
        <v>10.4</v>
      </c>
      <c r="BF23" s="109">
        <f>IF(ISERROR(VLOOKUP($C23,'2007-8'!$C$13:$O$33,13,FALSE)),0,VLOOKUP($C23,'2007-8'!$C$13:$O$33,13,FALSE))</f>
        <v>1</v>
      </c>
      <c r="BG23" s="109">
        <f>IF(ISERROR(VLOOKUP($C23,'2008-9'!$C$13:$O$33,13,FALSE)),0,VLOOKUP($C23,'2008-9'!$C$13:$O$33,13,FALSE))</f>
        <v>1</v>
      </c>
      <c r="BH23" s="109">
        <f>IF(ISERROR(VLOOKUP($C23,'2009-10'!$C$13:$O$33,13,FALSE)),0,VLOOKUP($C23,'2009-10'!$C$13:$O$33,13,FALSE))</f>
        <v>1</v>
      </c>
      <c r="BI23" s="109">
        <f>IF(ISERROR(VLOOKUP($C23,'2010-1'!$C$13:$O$33,13,FALSE)),0,VLOOKUP($C23,'2010-1'!$C$13:$O$33,13,FALSE))</f>
        <v>1</v>
      </c>
      <c r="BJ23" s="109">
        <f>IF(ISERROR(VLOOKUP($C23,'2011-2'!$C$13:$O$33,13,FALSE)),0,VLOOKUP($C23,'2011-2'!$C$13:$O$33,13,FALSE))</f>
        <v>1</v>
      </c>
      <c r="BK23" s="110">
        <f t="shared" si="8"/>
        <v>1</v>
      </c>
    </row>
    <row r="24" spans="1:63" ht="15">
      <c r="A24" s="12">
        <v>17</v>
      </c>
      <c r="B24" s="9"/>
      <c r="C24" s="10" t="s">
        <v>26</v>
      </c>
      <c r="D24" s="91">
        <f>IF(ISERROR(VLOOKUP($C24,'2007-8'!$C$13:$O$33,2,FALSE)),0,VLOOKUP($C24,'2007-8'!$C$13:$O$33,2,FALSE))</f>
        <v>0</v>
      </c>
      <c r="E24" s="70">
        <f>IF(ISERROR(VLOOKUP($C24,'2008-9'!$C$13:$O$33,2,FALSE)),0,VLOOKUP($C24,'2008-9'!$C$13:$O$33,2,FALSE))</f>
        <v>1</v>
      </c>
      <c r="F24" s="70">
        <f>IF(ISERROR(VLOOKUP($C24,'2009-10'!$C$13:$O$33,2,FALSE)),0,VLOOKUP($C24,'2009-10'!$C$13:$O$33,2,FALSE))</f>
        <v>3</v>
      </c>
      <c r="G24" s="70">
        <f>IF(ISERROR(VLOOKUP($C24,'2010-1'!$C$13:$O$33,2,FALSE)),0,VLOOKUP($C24,'2010-1'!$C$13:$O$33,2,FALSE))</f>
        <v>1</v>
      </c>
      <c r="H24" s="70">
        <f>IF(ISERROR(VLOOKUP($C24,'[1]2001-2'!$C$13:$O$33,2,FALSE)),0,VLOOKUP($C24,'2011-2'!$C$13:$O$33,2,FALSE))</f>
        <v>0</v>
      </c>
      <c r="I24" s="98">
        <f t="shared" si="0"/>
        <v>1</v>
      </c>
      <c r="J24" s="91">
        <f>IF(ISERROR(VLOOKUP($C24,'2007-8'!$C$13:$O$33,3,FALSE)),0,VLOOKUP($C24,'2007-8'!$C$13:$O$33,3,FALSE))</f>
        <v>0</v>
      </c>
      <c r="K24" s="70">
        <f>IF(ISERROR(VLOOKUP($C24,'2008-9'!$C$13:$O$33,3,FALSE)),0,VLOOKUP($C24,'2008-9'!$C$13:$O$33,3,FALSE))</f>
        <v>0</v>
      </c>
      <c r="L24" s="70">
        <f>IF(ISERROR(VLOOKUP($C24,'2009-10'!$C$13:$O$33,3,FALSE)),0,VLOOKUP($C24,'2009-10'!$C$13:$O$33,3,FALSE))</f>
        <v>10</v>
      </c>
      <c r="M24" s="70">
        <f>IF(ISERROR(VLOOKUP($C24,'2010-1'!$C$13:$O$33,3,FALSE)),0,VLOOKUP($C24,'2010-1'!$C$13:$O$33,3,FALSE))</f>
        <v>0</v>
      </c>
      <c r="N24" s="70">
        <f>IF(ISERROR(VLOOKUP($C24,'2011-2'!$C$13:$O$33,3,FALSE)),0,VLOOKUP($C24,'2011-2'!$C$13:$O$33,3,FALSE))</f>
        <v>8</v>
      </c>
      <c r="O24" s="100">
        <f t="shared" si="1"/>
        <v>3.6</v>
      </c>
      <c r="P24" s="109">
        <f>IF(ISERROR(VLOOKUP($C24,'2007-8'!$C$13:$O$33,4,FALSE)),0,VLOOKUP($C24,'2007-8'!$C$13:$O$33,4,FALSE))</f>
        <v>0</v>
      </c>
      <c r="Q24" s="109">
        <f>IF(ISERROR(VLOOKUP($C24,'2008-9'!$C$13:$O$33,4,FALSE)),0,VLOOKUP($C24,'2008-9'!$C$13:$O$33,4,FALSE))</f>
        <v>0</v>
      </c>
      <c r="R24" s="109">
        <f>IF(ISERROR(VLOOKUP($C24,'2009-10'!$C$13:$O$33,4,FALSE)),0,VLOOKUP($C24,'2009-10'!$C$13:$O$33,4,FALSE))</f>
        <v>3</v>
      </c>
      <c r="S24" s="109">
        <f>IF(ISERROR(VLOOKUP($C24,'2010-1'!$C$13:$O$33,4,FALSE)),0,VLOOKUP($C24,'2010-1'!$C$13:$O$33,4,FALSE))</f>
        <v>0</v>
      </c>
      <c r="T24" s="109">
        <f>IF(ISERROR(VLOOKUP($C24,'2011-2'!$C$13:$O$33,4,FALSE)),0,VLOOKUP($C24,'2011-2'!$C$13:$O$33,4,FALSE))</f>
        <v>8</v>
      </c>
      <c r="U24" s="110">
        <f t="shared" si="9"/>
        <v>2.2</v>
      </c>
      <c r="V24" s="109">
        <f>IF(ISERROR(VLOOKUP($C24,'2007-8'!$C$13:$O$33,5,FALSE)),0,VLOOKUP($C24,'2007-8'!$C$13:$O$33,5,FALSE))</f>
        <v>0</v>
      </c>
      <c r="W24" s="109">
        <f>IF(ISERROR(VLOOKUP($C24,'2008-9'!$C$13:$O$33,5,FALSE)),0,VLOOKUP($C24,'2008-9'!$C$13:$O$33,5,FALSE))</f>
        <v>0</v>
      </c>
      <c r="X24" s="109">
        <f>IF(ISERROR(VLOOKUP($C24,'2009-10'!$C$13:$O$33,5,FALSE)),0,VLOOKUP($C24,'2009-10'!$C$13:$O$33,5,FALSE))</f>
        <v>0</v>
      </c>
      <c r="Y24" s="109">
        <f>IF(ISERROR(VLOOKUP($C24,'2010-1'!$C$13:$O$33,5,FALSE)),0,VLOOKUP($C24,'2010-1'!$C$13:$O$33,5,FALSE))</f>
        <v>0</v>
      </c>
      <c r="Z24" s="109">
        <f>IF(ISERROR(VLOOKUP($C24,'2011-2'!$C$13:$O$33,5,FALSE)),0,VLOOKUP($C24,'2011-2'!$C$13:$O$33,5,FALSE))</f>
        <v>0</v>
      </c>
      <c r="AA24" s="110">
        <f t="shared" si="2"/>
        <v>0</v>
      </c>
      <c r="AB24" s="109">
        <f>IF(ISERROR(VLOOKUP($C24,'2007-8'!$C$13:$O$33,7,FALSE)),0,VLOOKUP($C24,'2007-8'!$C$13:$O$33,7,FALSE))</f>
        <v>0</v>
      </c>
      <c r="AC24" s="109">
        <f>IF(ISERROR(VLOOKUP($C24,'2008-9'!$C$13:$O$33,7,FALSE)),0,VLOOKUP($C24,'2008-9'!$C$13:$O$33,7,FALSE))</f>
        <v>0</v>
      </c>
      <c r="AD24" s="109">
        <f>IF(ISERROR(VLOOKUP($C24,'2009-10'!$C$13:$O$33,7,FALSE)),0,VLOOKUP($C24,'2009-10'!$C$13:$O$33,7,FALSE))</f>
        <v>5</v>
      </c>
      <c r="AE24" s="109">
        <f>IF(ISERROR(VLOOKUP($C24,'2010-1'!$C$13:$O$33,7,FALSE)),0,VLOOKUP($C24,'2010-1'!$C$13:$O$33,7,FALSE))</f>
        <v>0</v>
      </c>
      <c r="AF24" s="109">
        <f>IF(ISERROR(VLOOKUP($C24,'2011-2'!$C$13:$O$33,7,FALSE)),0,VLOOKUP($C24,'2011-2'!$C$13:$O$33,7,FALSE))</f>
        <v>4</v>
      </c>
      <c r="AG24" s="110">
        <f t="shared" si="3"/>
        <v>1.8</v>
      </c>
      <c r="AH24" s="109">
        <f>IF(ISERROR(VLOOKUP($C24,'2007-8'!$C$13:$O$33,9,FALSE)),0,VLOOKUP($C24,'2007-8'!$C$13:$O$33,9,FALSE))</f>
        <v>0</v>
      </c>
      <c r="AI24" s="109">
        <f>IF(ISERROR(VLOOKUP($C24,'2008-9'!$C$13:$O$33,9,FALSE)),0,VLOOKUP($C24,'2008-9'!$C$13:$O$33,9,FALSE))</f>
        <v>0</v>
      </c>
      <c r="AJ24" s="109">
        <f>IF(ISERROR(VLOOKUP($C24,'2009-10'!$C$13:$O$33,9,FALSE)),0,VLOOKUP($C24,'2009-10'!$C$13:$O$33,9,FALSE))</f>
        <v>0</v>
      </c>
      <c r="AK24" s="109">
        <f>IF(ISERROR(VLOOKUP($C24,'2010-1'!$C$13:$O$33,9,FALSE)),0,VLOOKUP($C24,'2010-1'!$C$13:$O$33,9,FALSE))</f>
        <v>2</v>
      </c>
      <c r="AL24" s="109">
        <f>IF(ISERROR(VLOOKUP($C24,'2011-2'!$C$13:$O$33,9,FALSE)),0,VLOOKUP($C24,'2011-2'!$C$13:$O$33,9,FALSE))</f>
        <v>1</v>
      </c>
      <c r="AM24" s="110">
        <f t="shared" si="4"/>
        <v>0.6</v>
      </c>
      <c r="AN24" s="109">
        <f>IF(ISERROR(VLOOKUP($C24,'2007-8'!$C$13:$O$33,10,FALSE)),0,VLOOKUP($C24,'2007-8'!$C$13:$O$33,10,FALSE))</f>
        <v>0</v>
      </c>
      <c r="AO24" s="109">
        <f>IF(ISERROR(VLOOKUP($C24,'2008-9'!$C$13:$O$33,10,FALSE)),0,VLOOKUP($C24,'2008-9'!$C$13:$O$33,10,FALSE))</f>
        <v>0</v>
      </c>
      <c r="AP24" s="109">
        <f>IF(ISERROR(VLOOKUP($C24,'2009-10'!$C$13:$O$33,10,FALSE)),0,VLOOKUP($C24,'2009-10'!$C$13:$O$33,10,FALSE))</f>
        <v>0</v>
      </c>
      <c r="AQ24" s="109">
        <f>IF(ISERROR(VLOOKUP($C24,'2010-1'!$C$13:$O$33,10,FALSE)),0,VLOOKUP($C24,'2010-1'!$C$13:$O$33,10,FALSE))</f>
        <v>0</v>
      </c>
      <c r="AR24" s="109">
        <f>IF(ISERROR(VLOOKUP($C24,'2011-2'!$C$13:$O$33,10,FALSE)),0,VLOOKUP($C24,'2011-2'!$C$13:$O$33,10,FALSE))</f>
        <v>0</v>
      </c>
      <c r="AS24" s="110">
        <f t="shared" si="5"/>
        <v>0</v>
      </c>
      <c r="AT24" s="109">
        <v>0</v>
      </c>
      <c r="AU24" s="109">
        <v>0</v>
      </c>
      <c r="AV24" s="109">
        <v>0</v>
      </c>
      <c r="AW24" s="109">
        <f>IF(ISERROR(VLOOKUP($C24,'2010-1'!$C$13:$O$33,11,FALSE)),0,VLOOKUP($C24,'2010-1'!$C$13:$O$33,11,FALSE))</f>
        <v>0</v>
      </c>
      <c r="AX24" s="109">
        <f>IF(ISERROR(VLOOKUP($C24,'2011-2'!$C$13:$O$33,11,FALSE)),0,VLOOKUP($C24,'2011-2'!$C$13:$O$33,11,FALSE))</f>
        <v>0</v>
      </c>
      <c r="AY24" s="110">
        <f t="shared" si="6"/>
        <v>0</v>
      </c>
      <c r="AZ24" s="109">
        <f>IF(ISERROR(VLOOKUP($C24,'2007-8'!$C$13:$O$33,12,FALSE)),0,VLOOKUP($C24,'2007-8'!$C$13:$O$33,12,FALSE))</f>
        <v>0</v>
      </c>
      <c r="BA24" s="109">
        <f>IF(ISERROR(VLOOKUP($C24,'2008-9'!$C$13:$O$33,12,FALSE)),0,VLOOKUP($C24,'2008-9'!$C$13:$O$33,12,FALSE))</f>
        <v>1</v>
      </c>
      <c r="BB24" s="109">
        <f>IF(ISERROR(VLOOKUP($C24,'2009-10'!$C$13:$O$33,12,FALSE)),0,VLOOKUP($C24,'2009-10'!$C$13:$O$33,12,FALSE))</f>
        <v>0</v>
      </c>
      <c r="BC24" s="109">
        <f>IF(ISERROR(VLOOKUP($C24,'2010-1'!$C$13:$O$33,12,FALSE)),0,VLOOKUP($C24,'2010-1'!$C$13:$O$33,12,FALSE))</f>
        <v>1</v>
      </c>
      <c r="BD24" s="109">
        <f>IF(ISERROR(VLOOKUP($C24,'2011-2'!$C$13:$O$33,12,FALSE)),0,VLOOKUP($C24,'2011-2'!$C$13:$O$33,12,FALSE))</f>
        <v>0</v>
      </c>
      <c r="BE24" s="110">
        <f t="shared" si="7"/>
        <v>0.4</v>
      </c>
      <c r="BF24" s="109">
        <f>IF(ISERROR(VLOOKUP($C24,'2007-8'!$C$13:$O$33,13,FALSE)),0,VLOOKUP($C24,'2007-8'!$C$13:$O$33,13,FALSE))</f>
        <v>0</v>
      </c>
      <c r="BG24" s="109">
        <f>IF(ISERROR(VLOOKUP($C24,'2008-9'!$C$13:$O$33,13,FALSE)),0,VLOOKUP($C24,'2008-9'!$C$13:$O$33,13,FALSE))</f>
        <v>1</v>
      </c>
      <c r="BH24" s="109">
        <f>IF(ISERROR(VLOOKUP($C24,'2009-10'!$C$13:$O$33,13,FALSE)),0,VLOOKUP($C24,'2009-10'!$C$13:$O$33,13,FALSE))</f>
        <v>0</v>
      </c>
      <c r="BI24" s="109">
        <f>IF(ISERROR(VLOOKUP($C24,'2010-1'!$C$13:$O$33,13,FALSE)),0,VLOOKUP($C24,'2010-1'!$C$13:$O$33,13,FALSE))</f>
        <v>1</v>
      </c>
      <c r="BJ24" s="109">
        <f>IF(ISERROR(VLOOKUP($C24,'2011-2'!$C$13:$O$33,13,FALSE)),0,VLOOKUP($C24,'2011-2'!$C$13:$O$33,13,FALSE))</f>
        <v>0</v>
      </c>
      <c r="BK24" s="110">
        <f t="shared" si="8"/>
        <v>0.4</v>
      </c>
    </row>
    <row r="25" spans="1:63" ht="15">
      <c r="A25" s="12">
        <v>16</v>
      </c>
      <c r="B25" s="9"/>
      <c r="C25" s="10" t="s">
        <v>24</v>
      </c>
      <c r="D25" s="91">
        <f>IF(ISERROR(VLOOKUP($C25,'2007-8'!$C$13:$O$33,2,FALSE)),0,VLOOKUP($C25,'2007-8'!$C$13:$O$33,2,FALSE))</f>
        <v>0</v>
      </c>
      <c r="E25" s="70">
        <f>IF(ISERROR(VLOOKUP($C25,'2008-9'!$C$13:$O$33,2,FALSE)),0,VLOOKUP($C25,'2008-9'!$C$13:$O$33,2,FALSE))</f>
        <v>1</v>
      </c>
      <c r="F25" s="70">
        <f>IF(ISERROR(VLOOKUP($C25,'2009-10'!$C$13:$O$33,2,FALSE)),0,VLOOKUP($C25,'2009-10'!$C$13:$O$33,2,FALSE))</f>
        <v>0</v>
      </c>
      <c r="G25" s="70">
        <f>IF(ISERROR(VLOOKUP($C25,'2010-1'!$C$13:$O$33,2,FALSE)),0,VLOOKUP($C25,'2010-1'!$C$13:$O$33,2,FALSE))</f>
        <v>0</v>
      </c>
      <c r="H25" s="70">
        <f>IF(ISERROR(VLOOKUP($C25,'[1]2001-2'!$C$13:$O$33,2,FALSE)),0,VLOOKUP($C25,'2011-2'!$C$13:$O$33,2,FALSE))</f>
        <v>0</v>
      </c>
      <c r="I25" s="98">
        <f t="shared" si="0"/>
        <v>0.2</v>
      </c>
      <c r="J25" s="91">
        <f>IF(ISERROR(VLOOKUP($C25,'2007-8'!$C$13:$O$33,3,FALSE)),0,VLOOKUP($C25,'2007-8'!$C$13:$O$33,3,FALSE))</f>
        <v>0</v>
      </c>
      <c r="K25" s="70">
        <f>IF(ISERROR(VLOOKUP($C25,'2008-9'!$C$13:$O$33,3,FALSE)),0,VLOOKUP($C25,'2008-9'!$C$13:$O$33,3,FALSE))</f>
        <v>2</v>
      </c>
      <c r="L25" s="70">
        <f>IF(ISERROR(VLOOKUP($C25,'2009-10'!$C$13:$O$33,3,FALSE)),0,VLOOKUP($C25,'2009-10'!$C$13:$O$33,3,FALSE))</f>
        <v>0</v>
      </c>
      <c r="M25" s="70">
        <f>IF(ISERROR(VLOOKUP($C25,'2010-1'!$C$13:$O$33,3,FALSE)),0,VLOOKUP($C25,'2010-1'!$C$13:$O$33,3,FALSE))</f>
        <v>0</v>
      </c>
      <c r="N25" s="70">
        <f>IF(ISERROR(VLOOKUP($C25,'2011-2'!$C$13:$O$33,3,FALSE)),0,VLOOKUP($C25,'2011-2'!$C$13:$O$33,3,FALSE))</f>
        <v>0</v>
      </c>
      <c r="O25" s="100">
        <f t="shared" si="1"/>
        <v>0.4</v>
      </c>
      <c r="P25" s="109">
        <f>IF(ISERROR(VLOOKUP($C25,'2007-8'!$C$13:$O$33,4,FALSE)),0,VLOOKUP($C25,'2007-8'!$C$13:$O$33,4,FALSE))</f>
        <v>0</v>
      </c>
      <c r="Q25" s="109">
        <f>IF(ISERROR(VLOOKUP($C25,'2008-9'!$C$13:$O$33,4,FALSE)),0,VLOOKUP($C25,'2008-9'!$C$13:$O$33,4,FALSE))</f>
        <v>2</v>
      </c>
      <c r="R25" s="109">
        <f>IF(ISERROR(VLOOKUP($C25,'2009-10'!$C$13:$O$33,4,FALSE)),0,VLOOKUP($C25,'2009-10'!$C$13:$O$33,4,FALSE))</f>
        <v>0</v>
      </c>
      <c r="S25" s="109">
        <f>IF(ISERROR(VLOOKUP($C25,'2010-1'!$C$13:$O$33,4,FALSE)),0,VLOOKUP($C25,'2010-1'!$C$13:$O$33,4,FALSE))</f>
        <v>0</v>
      </c>
      <c r="T25" s="109">
        <f>IF(ISERROR(VLOOKUP($C25,'2011-2'!$C$13:$O$33,4,FALSE)),0,VLOOKUP($C25,'2011-2'!$C$13:$O$33,4,FALSE))</f>
        <v>0</v>
      </c>
      <c r="U25" s="110">
        <f t="shared" si="9"/>
        <v>0.4</v>
      </c>
      <c r="V25" s="109">
        <f>IF(ISERROR(VLOOKUP($C25,'2007-8'!$C$13:$O$33,5,FALSE)),0,VLOOKUP($C25,'2007-8'!$C$13:$O$33,5,FALSE))</f>
        <v>0</v>
      </c>
      <c r="W25" s="109">
        <f>IF(ISERROR(VLOOKUP($C25,'2008-9'!$C$13:$O$33,5,FALSE)),0,VLOOKUP($C25,'2008-9'!$C$13:$O$33,5,FALSE))</f>
        <v>0</v>
      </c>
      <c r="X25" s="109">
        <f>IF(ISERROR(VLOOKUP($C25,'2009-10'!$C$13:$O$33,5,FALSE)),0,VLOOKUP($C25,'2009-10'!$C$13:$O$33,5,FALSE))</f>
        <v>0</v>
      </c>
      <c r="Y25" s="109">
        <f>IF(ISERROR(VLOOKUP($C25,'2010-1'!$C$13:$O$33,5,FALSE)),0,VLOOKUP($C25,'2010-1'!$C$13:$O$33,5,FALSE))</f>
        <v>0</v>
      </c>
      <c r="Z25" s="109">
        <f>IF(ISERROR(VLOOKUP($C25,'2011-2'!$C$13:$O$33,5,FALSE)),0,VLOOKUP($C25,'2011-2'!$C$13:$O$33,5,FALSE))</f>
        <v>0</v>
      </c>
      <c r="AA25" s="110">
        <f t="shared" si="2"/>
        <v>0</v>
      </c>
      <c r="AB25" s="109">
        <f>IF(ISERROR(VLOOKUP($C25,'2007-8'!$C$13:$O$33,7,FALSE)),0,VLOOKUP($C25,'2007-8'!$C$13:$O$33,7,FALSE))</f>
        <v>0</v>
      </c>
      <c r="AC25" s="109">
        <f>IF(ISERROR(VLOOKUP($C25,'2008-9'!$C$13:$O$33,7,FALSE)),0,VLOOKUP($C25,'2008-9'!$C$13:$O$33,7,FALSE))</f>
        <v>0</v>
      </c>
      <c r="AD25" s="109">
        <f>IF(ISERROR(VLOOKUP($C25,'2009-10'!$C$13:$O$33,7,FALSE)),0,VLOOKUP($C25,'2009-10'!$C$13:$O$33,7,FALSE))</f>
        <v>0</v>
      </c>
      <c r="AE25" s="109">
        <f>IF(ISERROR(VLOOKUP($C25,'2010-1'!$C$13:$O$33,7,FALSE)),0,VLOOKUP($C25,'2010-1'!$C$13:$O$33,7,FALSE))</f>
        <v>0</v>
      </c>
      <c r="AF25" s="109">
        <f>IF(ISERROR(VLOOKUP($C25,'2011-2'!$C$13:$O$33,7,FALSE)),0,VLOOKUP($C25,'2011-2'!$C$13:$O$33,7,FALSE))</f>
        <v>0</v>
      </c>
      <c r="AG25" s="110">
        <f t="shared" si="3"/>
        <v>0</v>
      </c>
      <c r="AH25" s="109">
        <f>IF(ISERROR(VLOOKUP($C25,'2007-8'!$C$13:$O$33,9,FALSE)),0,VLOOKUP($C25,'2007-8'!$C$13:$O$33,9,FALSE))</f>
        <v>0</v>
      </c>
      <c r="AI25" s="109">
        <f>IF(ISERROR(VLOOKUP($C25,'2008-9'!$C$13:$O$33,9,FALSE)),0,VLOOKUP($C25,'2008-9'!$C$13:$O$33,9,FALSE))</f>
        <v>2</v>
      </c>
      <c r="AJ25" s="109">
        <f>IF(ISERROR(VLOOKUP($C25,'2009-10'!$C$13:$O$33,9,FALSE)),0,VLOOKUP($C25,'2009-10'!$C$13:$O$33,9,FALSE))</f>
        <v>0</v>
      </c>
      <c r="AK25" s="109">
        <f>IF(ISERROR(VLOOKUP($C25,'2010-1'!$C$13:$O$33,9,FALSE)),0,VLOOKUP($C25,'2010-1'!$C$13:$O$33,9,FALSE))</f>
        <v>0</v>
      </c>
      <c r="AL25" s="109">
        <f>IF(ISERROR(VLOOKUP($C25,'2011-2'!$C$13:$O$33,9,FALSE)),0,VLOOKUP($C25,'2011-2'!$C$13:$O$33,9,FALSE))</f>
        <v>0</v>
      </c>
      <c r="AM25" s="110">
        <f t="shared" si="4"/>
        <v>0.4</v>
      </c>
      <c r="AN25" s="109">
        <f>IF(ISERROR(VLOOKUP($C25,'2007-8'!$C$13:$O$33,10,FALSE)),0,VLOOKUP($C25,'2007-8'!$C$13:$O$33,10,FALSE))</f>
        <v>0</v>
      </c>
      <c r="AO25" s="109">
        <f>IF(ISERROR(VLOOKUP($C25,'2008-9'!$C$13:$O$33,10,FALSE)),0,VLOOKUP($C25,'2008-9'!$C$13:$O$33,10,FALSE))</f>
        <v>2</v>
      </c>
      <c r="AP25" s="109">
        <f>IF(ISERROR(VLOOKUP($C25,'2009-10'!$C$13:$O$33,10,FALSE)),0,VLOOKUP($C25,'2009-10'!$C$13:$O$33,10,FALSE))</f>
        <v>0</v>
      </c>
      <c r="AQ25" s="109">
        <f>IF(ISERROR(VLOOKUP($C25,'2010-1'!$C$13:$O$33,10,FALSE)),0,VLOOKUP($C25,'2010-1'!$C$13:$O$33,10,FALSE))</f>
        <v>0</v>
      </c>
      <c r="AR25" s="109">
        <f>IF(ISERROR(VLOOKUP($C25,'2011-2'!$C$13:$O$33,10,FALSE)),0,VLOOKUP($C25,'2011-2'!$C$13:$O$33,10,FALSE))</f>
        <v>0</v>
      </c>
      <c r="AS25" s="110">
        <f t="shared" si="5"/>
        <v>0.4</v>
      </c>
      <c r="AT25" s="109">
        <v>0</v>
      </c>
      <c r="AU25" s="109">
        <f>IF(ISERROR(VLOOKUP($C25,'2008-9'!$C$13:$O$33,11,FALSE)),0,VLOOKUP($C25,'2008-9'!$C$13:$O$33,11,FALSE))</f>
        <v>100</v>
      </c>
      <c r="AV25" s="109">
        <v>0</v>
      </c>
      <c r="AW25" s="109">
        <v>0</v>
      </c>
      <c r="AX25" s="109">
        <v>0</v>
      </c>
      <c r="AY25" s="110">
        <f t="shared" si="6"/>
        <v>20</v>
      </c>
      <c r="AZ25" s="109">
        <f>IF(ISERROR(VLOOKUP($C25,'2007-8'!$C$13:$O$33,12,FALSE)),0,VLOOKUP($C25,'2007-8'!$C$13:$O$33,12,FALSE))</f>
        <v>0</v>
      </c>
      <c r="BA25" s="109">
        <f>IF(ISERROR(VLOOKUP($C25,'2008-9'!$C$13:$O$33,12,FALSE)),0,VLOOKUP($C25,'2008-9'!$C$13:$O$33,12,FALSE))</f>
        <v>1</v>
      </c>
      <c r="BB25" s="109">
        <f>IF(ISERROR(VLOOKUP($C25,'2009-10'!$C$13:$O$33,12,FALSE)),0,VLOOKUP($C25,'2009-10'!$C$13:$O$33,12,FALSE))</f>
        <v>0</v>
      </c>
      <c r="BC25" s="109">
        <f>IF(ISERROR(VLOOKUP($C25,'2010-1'!$C$13:$O$33,12,FALSE)),0,VLOOKUP($C25,'2010-1'!$C$13:$O$33,12,FALSE))</f>
        <v>0</v>
      </c>
      <c r="BD25" s="109">
        <f>IF(ISERROR(VLOOKUP($C25,'2011-2'!$C$13:$O$33,12,FALSE)),0,VLOOKUP($C25,'2011-2'!$C$13:$O$33,12,FALSE))</f>
        <v>0</v>
      </c>
      <c r="BE25" s="110">
        <f t="shared" si="7"/>
        <v>0.2</v>
      </c>
      <c r="BF25" s="109">
        <f>IF(ISERROR(VLOOKUP($C25,'2007-8'!$C$13:$O$33,13,FALSE)),0,VLOOKUP($C25,'2007-8'!$C$13:$O$33,13,FALSE))</f>
        <v>0</v>
      </c>
      <c r="BG25" s="109">
        <f>IF(ISERROR(VLOOKUP($C25,'2008-9'!$C$13:$O$33,13,FALSE)),0,VLOOKUP($C25,'2008-9'!$C$13:$O$33,13,FALSE))</f>
        <v>0</v>
      </c>
      <c r="BH25" s="109">
        <f>IF(ISERROR(VLOOKUP($C25,'2009-10'!$C$13:$O$33,13,FALSE)),0,VLOOKUP($C25,'2009-10'!$C$13:$O$33,13,FALSE))</f>
        <v>0</v>
      </c>
      <c r="BI25" s="109">
        <f>IF(ISERROR(VLOOKUP($C25,'2010-1'!$C$13:$O$33,13,FALSE)),0,VLOOKUP($C25,'2010-1'!$C$13:$O$33,13,FALSE))</f>
        <v>0</v>
      </c>
      <c r="BJ25" s="109">
        <f>IF(ISERROR(VLOOKUP($C25,'2011-2'!$C$13:$O$33,13,FALSE)),0,VLOOKUP($C25,'2011-2'!$C$13:$O$33,13,FALSE))</f>
        <v>0</v>
      </c>
      <c r="BK25" s="110">
        <f t="shared" si="8"/>
        <v>0</v>
      </c>
    </row>
    <row r="26" spans="1:63" ht="15">
      <c r="A26" s="12">
        <v>8</v>
      </c>
      <c r="B26" s="9"/>
      <c r="C26" s="10" t="s">
        <v>28</v>
      </c>
      <c r="D26" s="91">
        <f>IF(ISERROR(VLOOKUP($C26,'2007-8'!$C$13:$O$33,2,FALSE)),0,VLOOKUP($C26,'2007-8'!$C$13:$O$33,2,FALSE))</f>
        <v>20</v>
      </c>
      <c r="E26" s="70">
        <f>IF(ISERROR(VLOOKUP($C26,'2008-9'!$C$13:$O$33,2,FALSE)),0,VLOOKUP($C26,'2008-9'!$C$13:$O$33,2,FALSE))</f>
        <v>20</v>
      </c>
      <c r="F26" s="70">
        <f>IF(ISERROR(VLOOKUP($C26,'2009-10'!$C$13:$O$33,2,FALSE)),0,VLOOKUP($C26,'2009-10'!$C$13:$O$33,2,FALSE))</f>
        <v>22</v>
      </c>
      <c r="G26" s="70">
        <f>IF(ISERROR(VLOOKUP($C26,'2010-1'!$C$13:$O$33,2,FALSE)),0,VLOOKUP($C26,'2010-1'!$C$13:$O$33,2,FALSE))</f>
        <v>22</v>
      </c>
      <c r="H26" s="70">
        <f>IF(ISERROR(VLOOKUP($C26,'[1]2001-2'!$C$13:$O$33,2,FALSE)),0,VLOOKUP($C26,'2011-2'!$C$13:$O$33,2,FALSE))</f>
        <v>0</v>
      </c>
      <c r="I26" s="98">
        <f t="shared" si="0"/>
        <v>16.8</v>
      </c>
      <c r="J26" s="91">
        <f>IF(ISERROR(VLOOKUP($C26,'2007-8'!$C$13:$O$33,3,FALSE)),0,VLOOKUP($C26,'2007-8'!$C$13:$O$33,3,FALSE))</f>
        <v>223</v>
      </c>
      <c r="K26" s="70">
        <f>IF(ISERROR(VLOOKUP($C26,'2008-9'!$C$13:$O$33,3,FALSE)),0,VLOOKUP($C26,'2008-9'!$C$13:$O$33,3,FALSE))</f>
        <v>225</v>
      </c>
      <c r="L26" s="70">
        <f>IF(ISERROR(VLOOKUP($C26,'2009-10'!$C$13:$O$33,3,FALSE)),0,VLOOKUP($C26,'2009-10'!$C$13:$O$33,3,FALSE))</f>
        <v>251</v>
      </c>
      <c r="M26" s="70">
        <f>IF(ISERROR(VLOOKUP($C26,'2010-1'!$C$13:$O$33,3,FALSE)),0,VLOOKUP($C26,'2010-1'!$C$13:$O$33,3,FALSE))</f>
        <v>258</v>
      </c>
      <c r="N26" s="70">
        <f>IF(ISERROR(VLOOKUP($C26,'2011-2'!$C$13:$O$33,3,FALSE)),0,VLOOKUP($C26,'2011-2'!$C$13:$O$33,3,FALSE))</f>
        <v>161</v>
      </c>
      <c r="O26" s="100">
        <f t="shared" si="1"/>
        <v>223.6</v>
      </c>
      <c r="P26" s="109">
        <f>IF(ISERROR(VLOOKUP($C26,'2007-8'!$C$13:$O$33,4,FALSE)),0,VLOOKUP($C26,'2007-8'!$C$13:$O$33,4,FALSE))</f>
        <v>11</v>
      </c>
      <c r="Q26" s="109">
        <f>IF(ISERROR(VLOOKUP($C26,'2008-9'!$C$13:$O$33,4,FALSE)),0,VLOOKUP($C26,'2008-9'!$C$13:$O$33,4,FALSE))</f>
        <v>11</v>
      </c>
      <c r="R26" s="109">
        <f>IF(ISERROR(VLOOKUP($C26,'2009-10'!$C$13:$O$33,4,FALSE)),0,VLOOKUP($C26,'2009-10'!$C$13:$O$33,4,FALSE))</f>
        <v>11</v>
      </c>
      <c r="S26" s="109">
        <f>IF(ISERROR(VLOOKUP($C26,'2010-1'!$C$13:$O$33,4,FALSE)),0,VLOOKUP($C26,'2010-1'!$C$13:$O$33,4,FALSE))</f>
        <v>12</v>
      </c>
      <c r="T26" s="109">
        <f>IF(ISERROR(VLOOKUP($C26,'2011-2'!$C$13:$O$33,4,FALSE)),0,VLOOKUP($C26,'2011-2'!$C$13:$O$33,4,FALSE))</f>
        <v>8</v>
      </c>
      <c r="U26" s="110">
        <f t="shared" si="9"/>
        <v>10.6</v>
      </c>
      <c r="V26" s="109">
        <f>IF(ISERROR(VLOOKUP($C26,'2007-8'!$C$13:$O$33,5,FALSE)),0,VLOOKUP($C26,'2007-8'!$C$13:$O$33,5,FALSE))</f>
        <v>6</v>
      </c>
      <c r="W26" s="109">
        <f>IF(ISERROR(VLOOKUP($C26,'2008-9'!$C$13:$O$33,5,FALSE)),0,VLOOKUP($C26,'2008-9'!$C$13:$O$33,5,FALSE))</f>
        <v>6</v>
      </c>
      <c r="X26" s="109">
        <f>IF(ISERROR(VLOOKUP($C26,'2009-10'!$C$13:$O$33,5,FALSE)),0,VLOOKUP($C26,'2009-10'!$C$13:$O$33,5,FALSE))</f>
        <v>8</v>
      </c>
      <c r="Y26" s="109">
        <f>IF(ISERROR(VLOOKUP($C26,'2010-1'!$C$13:$O$33,5,FALSE)),0,VLOOKUP($C26,'2010-1'!$C$13:$O$33,5,FALSE))</f>
        <v>13</v>
      </c>
      <c r="Z26" s="109">
        <f>IF(ISERROR(VLOOKUP($C26,'2011-2'!$C$13:$O$33,5,FALSE)),0,VLOOKUP($C26,'2011-2'!$C$13:$O$33,5,FALSE))</f>
        <v>9</v>
      </c>
      <c r="AA26" s="110">
        <f t="shared" si="2"/>
        <v>8.4</v>
      </c>
      <c r="AB26" s="109">
        <f>IF(ISERROR(VLOOKUP($C26,'2007-8'!$C$13:$O$33,7,FALSE)),0,VLOOKUP($C26,'2007-8'!$C$13:$O$33,7,FALSE))</f>
        <v>69</v>
      </c>
      <c r="AC26" s="109">
        <f>IF(ISERROR(VLOOKUP($C26,'2008-9'!$C$13:$O$33,7,FALSE)),0,VLOOKUP($C26,'2008-9'!$C$13:$O$33,7,FALSE))</f>
        <v>76</v>
      </c>
      <c r="AD26" s="109">
        <f>IF(ISERROR(VLOOKUP($C26,'2009-10'!$C$13:$O$33,7,FALSE)),0,VLOOKUP($C26,'2009-10'!$C$13:$O$33,7,FALSE))</f>
        <v>99</v>
      </c>
      <c r="AE26" s="109">
        <f>IF(ISERROR(VLOOKUP($C26,'2010-1'!$C$13:$O$33,7,FALSE)),0,VLOOKUP($C26,'2010-1'!$C$13:$O$33,7,FALSE))</f>
        <v>86</v>
      </c>
      <c r="AF26" s="109">
        <f>IF(ISERROR(VLOOKUP($C26,'2011-2'!$C$13:$O$33,7,FALSE)),0,VLOOKUP($C26,'2011-2'!$C$13:$O$33,7,FALSE))</f>
        <v>58</v>
      </c>
      <c r="AG26" s="110">
        <f t="shared" si="3"/>
        <v>77.6</v>
      </c>
      <c r="AH26" s="109">
        <f>IF(ISERROR(VLOOKUP($C26,'2007-8'!$C$13:$O$33,9,FALSE)),0,VLOOKUP($C26,'2007-8'!$C$13:$O$33,9,FALSE))</f>
        <v>107</v>
      </c>
      <c r="AI26" s="109">
        <f>IF(ISERROR(VLOOKUP($C26,'2008-9'!$C$13:$O$33,9,FALSE)),0,VLOOKUP($C26,'2008-9'!$C$13:$O$33,9,FALSE))</f>
        <v>104</v>
      </c>
      <c r="AJ26" s="109">
        <f>IF(ISERROR(VLOOKUP($C26,'2009-10'!$C$13:$O$33,9,FALSE)),0,VLOOKUP($C26,'2009-10'!$C$13:$O$33,9,FALSE))</f>
        <v>77</v>
      </c>
      <c r="AK26" s="109">
        <f>IF(ISERROR(VLOOKUP($C26,'2010-1'!$C$13:$O$33,9,FALSE)),0,VLOOKUP($C26,'2010-1'!$C$13:$O$33,9,FALSE))</f>
        <v>84</v>
      </c>
      <c r="AL26" s="109">
        <f>IF(ISERROR(VLOOKUP($C26,'2011-2'!$C$13:$O$33,9,FALSE)),0,VLOOKUP($C26,'2011-2'!$C$13:$O$33,9,FALSE))</f>
        <v>45</v>
      </c>
      <c r="AM26" s="110">
        <f t="shared" si="4"/>
        <v>83.4</v>
      </c>
      <c r="AN26" s="109">
        <f>IF(ISERROR(VLOOKUP($C26,'2007-8'!$C$13:$O$33,10,FALSE)),0,VLOOKUP($C26,'2007-8'!$C$13:$O$33,10,FALSE))</f>
        <v>67</v>
      </c>
      <c r="AO26" s="109">
        <f>IF(ISERROR(VLOOKUP($C26,'2008-9'!$C$13:$O$33,10,FALSE)),0,VLOOKUP($C26,'2008-9'!$C$13:$O$33,10,FALSE))</f>
        <v>55</v>
      </c>
      <c r="AP26" s="109">
        <f>IF(ISERROR(VLOOKUP($C26,'2009-10'!$C$13:$O$33,10,FALSE)),0,VLOOKUP($C26,'2009-10'!$C$13:$O$33,10,FALSE))</f>
        <v>29</v>
      </c>
      <c r="AQ26" s="109">
        <f>IF(ISERROR(VLOOKUP($C26,'2010-1'!$C$13:$O$33,10,FALSE)),0,VLOOKUP($C26,'2010-1'!$C$13:$O$33,10,FALSE))</f>
        <v>47</v>
      </c>
      <c r="AR26" s="109">
        <f>IF(ISERROR(VLOOKUP($C26,'2011-2'!$C$13:$O$33,10,FALSE)),0,VLOOKUP($C26,'2011-2'!$C$13:$O$33,10,FALSE))</f>
        <v>18</v>
      </c>
      <c r="AS26" s="110">
        <f t="shared" si="5"/>
        <v>43.2</v>
      </c>
      <c r="AT26" s="109">
        <f>IF(ISERROR(VLOOKUP($C26,'2007-8'!$C$13:$O$33,11,FALSE)),0,VLOOKUP($C26,'2007-8'!$C$13:$O$33,11,FALSE))</f>
        <v>62.6</v>
      </c>
      <c r="AU26" s="109">
        <f>IF(ISERROR(VLOOKUP($C26,'2008-9'!$C$13:$O$33,11,FALSE)),0,VLOOKUP($C26,'2008-9'!$C$13:$O$33,11,FALSE))</f>
        <v>52.9</v>
      </c>
      <c r="AV26" s="109">
        <f>IF(ISERROR(VLOOKUP($C26,'2009-10'!$C$13:$O$33,11,FALSE)),0,VLOOKUP($C26,'2009-10'!$C$13:$O$33,11,FALSE))</f>
        <v>37.7</v>
      </c>
      <c r="AW26" s="109">
        <f>IF(ISERROR(VLOOKUP($C26,'2010-1'!$C$13:$O$33,11,FALSE)),0,VLOOKUP($C26,'2010-1'!$C$13:$O$33,11,FALSE))</f>
        <v>56</v>
      </c>
      <c r="AX26" s="109">
        <f>IF(ISERROR(VLOOKUP($C26,'2011-2'!$C$13:$O$33,11,FALSE)),0,VLOOKUP($C26,'2011-2'!$C$13:$O$33,11,FALSE))</f>
        <v>40</v>
      </c>
      <c r="AY26" s="110">
        <f t="shared" si="6"/>
        <v>49.839999999999996</v>
      </c>
      <c r="AZ26" s="109">
        <f>IF(ISERROR(VLOOKUP($C26,'2007-8'!$C$13:$O$33,12,FALSE)),0,VLOOKUP($C26,'2007-8'!$C$13:$O$33,12,FALSE))</f>
        <v>42</v>
      </c>
      <c r="BA26" s="109">
        <f>IF(ISERROR(VLOOKUP($C26,'2008-9'!$C$13:$O$33,12,FALSE)),0,VLOOKUP($C26,'2008-9'!$C$13:$O$33,12,FALSE))</f>
        <v>42</v>
      </c>
      <c r="BB26" s="109">
        <f>IF(ISERROR(VLOOKUP($C26,'2009-10'!$C$13:$O$33,12,FALSE)),0,VLOOKUP($C26,'2009-10'!$C$13:$O$33,12,FALSE))</f>
        <v>54</v>
      </c>
      <c r="BC26" s="109">
        <f>IF(ISERROR(VLOOKUP($C26,'2010-1'!$C$13:$O$33,12,FALSE)),0,VLOOKUP($C26,'2010-1'!$C$13:$O$33,12,FALSE))</f>
        <v>55</v>
      </c>
      <c r="BD26" s="109">
        <f>IF(ISERROR(VLOOKUP($C26,'2011-2'!$C$13:$O$33,12,FALSE)),0,VLOOKUP($C26,'2011-2'!$C$13:$O$33,12,FALSE))</f>
        <v>48</v>
      </c>
      <c r="BE26" s="110">
        <f t="shared" si="7"/>
        <v>48.2</v>
      </c>
      <c r="BF26" s="109">
        <f>IF(ISERROR(VLOOKUP($C26,'2007-8'!$C$13:$O$33,13,FALSE)),0,VLOOKUP($C26,'2007-8'!$C$13:$O$33,13,FALSE))</f>
        <v>2</v>
      </c>
      <c r="BG26" s="109">
        <f>IF(ISERROR(VLOOKUP($C26,'2008-9'!$C$13:$O$33,13,FALSE)),0,VLOOKUP($C26,'2008-9'!$C$13:$O$33,13,FALSE))</f>
        <v>3</v>
      </c>
      <c r="BH26" s="109">
        <f>IF(ISERROR(VLOOKUP($C26,'2009-10'!$C$13:$O$33,13,FALSE)),0,VLOOKUP($C26,'2009-10'!$C$13:$O$33,13,FALSE))</f>
        <v>2</v>
      </c>
      <c r="BI26" s="109">
        <f>IF(ISERROR(VLOOKUP($C26,'2010-1'!$C$13:$O$33,13,FALSE)),0,VLOOKUP($C26,'2010-1'!$C$13:$O$33,13,FALSE))</f>
        <v>3</v>
      </c>
      <c r="BJ26" s="109">
        <f>IF(ISERROR(VLOOKUP($C26,'2011-2'!$C$13:$O$33,13,FALSE)),0,VLOOKUP($C26,'2011-2'!$C$13:$O$33,13,FALSE))</f>
        <v>3</v>
      </c>
      <c r="BK26" s="110">
        <f t="shared" si="8"/>
        <v>2.6</v>
      </c>
    </row>
    <row r="27" spans="1:63" ht="15">
      <c r="A27" s="12">
        <v>0</v>
      </c>
      <c r="B27" s="9"/>
      <c r="C27" s="10" t="s">
        <v>30</v>
      </c>
      <c r="D27" s="91">
        <f>IF(ISERROR(VLOOKUP($C27,'2007-8'!$C$13:$O$33,2,FALSE)),0,VLOOKUP($C27,'2007-8'!$C$13:$O$33,2,FALSE))</f>
        <v>10</v>
      </c>
      <c r="E27" s="70">
        <f>IF(ISERROR(VLOOKUP($C27,'2008-9'!$C$13:$O$33,2,FALSE)),0,VLOOKUP($C27,'2008-9'!$C$13:$O$33,2,FALSE))</f>
        <v>0</v>
      </c>
      <c r="F27" s="70">
        <f>IF(ISERROR(VLOOKUP($C27,'2009-10'!$C$13:$O$33,2,FALSE)),0,VLOOKUP($C27,'2009-10'!$C$13:$O$33,2,FALSE))</f>
        <v>0</v>
      </c>
      <c r="G27" s="70">
        <f>IF(ISERROR(VLOOKUP($C27,'2010-1'!$C$13:$O$33,2,FALSE)),0,VLOOKUP($C27,'2010-1'!$C$13:$O$33,2,FALSE))</f>
        <v>0</v>
      </c>
      <c r="H27" s="70">
        <f>IF(ISERROR(VLOOKUP($C27,'[1]2001-2'!$C$13:$O$33,2,FALSE)),0,VLOOKUP($C27,'2011-2'!$C$13:$O$33,2,FALSE))</f>
        <v>0</v>
      </c>
      <c r="I27" s="98">
        <f t="shared" si="0"/>
        <v>2</v>
      </c>
      <c r="J27" s="91">
        <f>IF(ISERROR(VLOOKUP($C27,'2007-8'!$C$13:$O$33,3,FALSE)),0,VLOOKUP($C27,'2007-8'!$C$13:$O$33,3,FALSE))</f>
        <v>14</v>
      </c>
      <c r="K27" s="70">
        <f>IF(ISERROR(VLOOKUP($C27,'2008-9'!$C$13:$O$33,3,FALSE)),0,VLOOKUP($C27,'2008-9'!$C$13:$O$33,3,FALSE))</f>
        <v>0</v>
      </c>
      <c r="L27" s="70">
        <f>IF(ISERROR(VLOOKUP($C27,'2009-10'!$C$13:$O$33,3,FALSE)),0,VLOOKUP($C27,'2009-10'!$C$13:$O$33,3,FALSE))</f>
        <v>0</v>
      </c>
      <c r="M27" s="70">
        <f>IF(ISERROR(VLOOKUP($C27,'2010-1'!$C$13:$O$33,3,FALSE)),0,VLOOKUP($C27,'2010-1'!$C$13:$O$33,3,FALSE))</f>
        <v>0</v>
      </c>
      <c r="N27" s="70">
        <f>IF(ISERROR(VLOOKUP($C27,'2011-2'!$C$13:$O$33,3,FALSE)),0,VLOOKUP($C27,'2011-2'!$C$13:$O$33,3,FALSE))</f>
        <v>0</v>
      </c>
      <c r="O27" s="100">
        <f t="shared" si="1"/>
        <v>2.8</v>
      </c>
      <c r="P27" s="109">
        <f>IF(ISERROR(VLOOKUP($C27,'2007-8'!$C$13:$O$33,4,FALSE)),0,VLOOKUP($C27,'2007-8'!$C$13:$O$33,4,FALSE))</f>
        <v>1</v>
      </c>
      <c r="Q27" s="109">
        <f>IF(ISERROR(VLOOKUP($C27,'2008-9'!$C$13:$O$33,4,FALSE)),0,VLOOKUP($C27,'2008-9'!$C$13:$O$33,4,FALSE))</f>
      </c>
      <c r="R27" s="109">
        <f>IF(ISERROR(VLOOKUP($C27,'2009-10'!$C$13:$O$33,4,FALSE)),0,VLOOKUP($C27,'2009-10'!$C$13:$O$33,4,FALSE))</f>
        <v>0</v>
      </c>
      <c r="S27" s="109">
        <f>IF(ISERROR(VLOOKUP($C27,'2010-1'!$C$13:$O$33,4,FALSE)),0,VLOOKUP($C27,'2010-1'!$C$13:$O$33,4,FALSE))</f>
        <v>0</v>
      </c>
      <c r="T27" s="109">
        <f>IF(ISERROR(VLOOKUP($C27,'2011-2'!$C$13:$O$33,4,FALSE)),0,VLOOKUP($C27,'2011-2'!$C$13:$O$33,4,FALSE))</f>
        <v>0</v>
      </c>
      <c r="U27" s="110">
        <f t="shared" si="9"/>
        <v>0.25</v>
      </c>
      <c r="V27" s="109">
        <f>IF(ISERROR(VLOOKUP($C27,'2007-8'!$C$13:$O$33,5,FALSE)),0,VLOOKUP($C27,'2007-8'!$C$13:$O$33,5,FALSE))</f>
        <v>0</v>
      </c>
      <c r="W27" s="109">
        <f>IF(ISERROR(VLOOKUP($C27,'2008-9'!$C$13:$O$33,5,FALSE)),0,VLOOKUP($C27,'2008-9'!$C$13:$O$33,5,FALSE))</f>
        <v>0</v>
      </c>
      <c r="X27" s="109">
        <f>IF(ISERROR(VLOOKUP($C27,'2009-10'!$C$13:$O$33,5,FALSE)),0,VLOOKUP($C27,'2009-10'!$C$13:$O$33,5,FALSE))</f>
        <v>0</v>
      </c>
      <c r="Y27" s="109">
        <f>IF(ISERROR(VLOOKUP($C27,'2010-1'!$C$13:$O$33,5,FALSE)),0,VLOOKUP($C27,'2010-1'!$C$13:$O$33,5,FALSE))</f>
        <v>0</v>
      </c>
      <c r="Z27" s="109">
        <f>IF(ISERROR(VLOOKUP($C27,'2011-2'!$C$13:$O$33,5,FALSE)),0,VLOOKUP($C27,'2011-2'!$C$13:$O$33,5,FALSE))</f>
        <v>0</v>
      </c>
      <c r="AA27" s="110">
        <f t="shared" si="2"/>
        <v>0</v>
      </c>
      <c r="AB27" s="109">
        <f>IF(ISERROR(VLOOKUP($C27,'2007-8'!$C$13:$O$33,7,FALSE)),0,VLOOKUP($C27,'2007-8'!$C$13:$O$33,7,FALSE))</f>
        <v>6</v>
      </c>
      <c r="AC27" s="109">
        <f>IF(ISERROR(VLOOKUP($C27,'2008-9'!$C$13:$O$33,7,FALSE)),0,VLOOKUP($C27,'2008-9'!$C$13:$O$33,7,FALSE))</f>
        <v>0</v>
      </c>
      <c r="AD27" s="109">
        <f>IF(ISERROR(VLOOKUP($C27,'2009-10'!$C$13:$O$33,7,FALSE)),0,VLOOKUP($C27,'2009-10'!$C$13:$O$33,7,FALSE))</f>
        <v>0</v>
      </c>
      <c r="AE27" s="109">
        <f>IF(ISERROR(VLOOKUP($C27,'2010-1'!$C$13:$O$33,7,FALSE)),0,VLOOKUP($C27,'2010-1'!$C$13:$O$33,7,FALSE))</f>
        <v>0</v>
      </c>
      <c r="AF27" s="109">
        <f>IF(ISERROR(VLOOKUP($C27,'2011-2'!$C$13:$O$33,7,FALSE)),0,VLOOKUP($C27,'2011-2'!$C$13:$O$33,7,FALSE))</f>
        <v>0</v>
      </c>
      <c r="AG27" s="110">
        <f t="shared" si="3"/>
        <v>1.2</v>
      </c>
      <c r="AH27" s="109">
        <f>IF(ISERROR(VLOOKUP($C27,'2007-8'!$C$13:$O$33,9,FALSE)),0,VLOOKUP($C27,'2007-8'!$C$13:$O$33,9,FALSE))</f>
        <v>5</v>
      </c>
      <c r="AI27" s="109">
        <f>IF(ISERROR(VLOOKUP($C27,'2008-9'!$C$13:$O$33,9,FALSE)),0,VLOOKUP($C27,'2008-9'!$C$13:$O$33,9,FALSE))</f>
        <v>0</v>
      </c>
      <c r="AJ27" s="109">
        <f>IF(ISERROR(VLOOKUP($C27,'2009-10'!$C$13:$O$33,9,FALSE)),0,VLOOKUP($C27,'2009-10'!$C$13:$O$33,9,FALSE))</f>
        <v>0</v>
      </c>
      <c r="AK27" s="109">
        <f>IF(ISERROR(VLOOKUP($C27,'2010-1'!$C$13:$O$33,9,FALSE)),0,VLOOKUP($C27,'2010-1'!$C$13:$O$33,9,FALSE))</f>
        <v>0</v>
      </c>
      <c r="AL27" s="109">
        <f>IF(ISERROR(VLOOKUP($C27,'2011-2'!$C$13:$O$33,9,FALSE)),0,VLOOKUP($C27,'2011-2'!$C$13:$O$33,9,FALSE))</f>
        <v>0</v>
      </c>
      <c r="AM27" s="110">
        <f t="shared" si="4"/>
        <v>1</v>
      </c>
      <c r="AN27" s="109">
        <f>IF(ISERROR(VLOOKUP($C27,'2007-8'!$C$13:$O$33,10,FALSE)),0,VLOOKUP($C27,'2007-8'!$C$13:$O$33,10,FALSE))</f>
        <v>2</v>
      </c>
      <c r="AO27" s="109">
        <f>IF(ISERROR(VLOOKUP($C27,'2008-9'!$C$13:$O$33,10,FALSE)),0,VLOOKUP($C27,'2008-9'!$C$13:$O$33,10,FALSE))</f>
        <v>0</v>
      </c>
      <c r="AP27" s="109">
        <f>IF(ISERROR(VLOOKUP($C27,'2009-10'!$C$13:$O$33,10,FALSE)),0,VLOOKUP($C27,'2009-10'!$C$13:$O$33,10,FALSE))</f>
        <v>0</v>
      </c>
      <c r="AQ27" s="109">
        <f>IF(ISERROR(VLOOKUP($C27,'2010-1'!$C$13:$O$33,10,FALSE)),0,VLOOKUP($C27,'2010-1'!$C$13:$O$33,10,FALSE))</f>
        <v>0</v>
      </c>
      <c r="AR27" s="109">
        <f>IF(ISERROR(VLOOKUP($C27,'2011-2'!$C$13:$O$33,10,FALSE)),0,VLOOKUP($C27,'2011-2'!$C$13:$O$33,10,FALSE))</f>
        <v>0</v>
      </c>
      <c r="AS27" s="110">
        <f t="shared" si="5"/>
        <v>0.4</v>
      </c>
      <c r="AT27" s="109">
        <f>IF(ISERROR(VLOOKUP($C27,'2007-8'!$C$13:$O$33,11,FALSE)),0,VLOOKUP($C27,'2007-8'!$C$13:$O$33,11,FALSE))</f>
        <v>40</v>
      </c>
      <c r="AU27" s="109">
        <v>0</v>
      </c>
      <c r="AV27" s="109">
        <v>0</v>
      </c>
      <c r="AW27" s="109">
        <v>0</v>
      </c>
      <c r="AX27" s="109">
        <v>0</v>
      </c>
      <c r="AY27" s="110">
        <f t="shared" si="6"/>
        <v>8</v>
      </c>
      <c r="AZ27" s="109">
        <f>IF(ISERROR(VLOOKUP($C27,'2007-8'!$C$13:$O$33,12,FALSE)),0,VLOOKUP($C27,'2007-8'!$C$13:$O$33,12,FALSE))</f>
        <v>10</v>
      </c>
      <c r="BA27" s="109">
        <f>IF(ISERROR(VLOOKUP($C27,'2008-9'!$C$13:$O$33,12,FALSE)),0,VLOOKUP($C27,'2008-9'!$C$13:$O$33,12,FALSE))</f>
        <v>0</v>
      </c>
      <c r="BB27" s="109">
        <f>IF(ISERROR(VLOOKUP($C27,'2009-10'!$C$13:$O$33,12,FALSE)),0,VLOOKUP($C27,'2009-10'!$C$13:$O$33,12,FALSE))</f>
        <v>0</v>
      </c>
      <c r="BC27" s="109">
        <f>IF(ISERROR(VLOOKUP($C27,'2010-1'!$C$13:$O$33,12,FALSE)),0,VLOOKUP($C27,'2010-1'!$C$13:$O$33,12,FALSE))</f>
        <v>0</v>
      </c>
      <c r="BD27" s="109">
        <f>IF(ISERROR(VLOOKUP($C27,'2011-2'!$C$13:$O$33,12,FALSE)),0,VLOOKUP($C27,'2011-2'!$C$13:$O$33,12,FALSE))</f>
        <v>0</v>
      </c>
      <c r="BE27" s="110">
        <f t="shared" si="7"/>
        <v>2</v>
      </c>
      <c r="BF27" s="109">
        <f>IF(ISERROR(VLOOKUP($C27,'2007-8'!$C$13:$O$33,13,FALSE)),0,VLOOKUP($C27,'2007-8'!$C$13:$O$33,13,FALSE))</f>
        <v>1</v>
      </c>
      <c r="BG27" s="109">
        <f>IF(ISERROR(VLOOKUP($C27,'2008-9'!$C$13:$O$33,13,FALSE)),0,VLOOKUP($C27,'2008-9'!$C$13:$O$33,13,FALSE))</f>
        <v>0</v>
      </c>
      <c r="BH27" s="109">
        <f>IF(ISERROR(VLOOKUP($C27,'2009-10'!$C$13:$O$33,13,FALSE)),0,VLOOKUP($C27,'2009-10'!$C$13:$O$33,13,FALSE))</f>
        <v>0</v>
      </c>
      <c r="BI27" s="109">
        <f>IF(ISERROR(VLOOKUP($C27,'2010-1'!$C$13:$O$33,13,FALSE)),0,VLOOKUP($C27,'2010-1'!$C$13:$O$33,13,FALSE))</f>
        <v>0</v>
      </c>
      <c r="BJ27" s="109">
        <f>IF(ISERROR(VLOOKUP($C27,'2011-2'!$C$13:$O$33,13,FALSE)),0,VLOOKUP($C27,'2011-2'!$C$13:$O$33,13,FALSE))</f>
        <v>0</v>
      </c>
      <c r="BK27" s="110">
        <f t="shared" si="8"/>
        <v>0.2</v>
      </c>
    </row>
    <row r="28" spans="1:63" ht="15">
      <c r="A28" s="12">
        <v>9</v>
      </c>
      <c r="B28" s="9"/>
      <c r="C28" s="10" t="s">
        <v>32</v>
      </c>
      <c r="D28" s="91">
        <f>IF(ISERROR(VLOOKUP($C28,'2007-8'!$C$13:$O$33,2,FALSE)),0,VLOOKUP($C28,'2007-8'!$C$13:$O$33,2,FALSE))</f>
        <v>0</v>
      </c>
      <c r="E28" s="70">
        <f>IF(ISERROR(VLOOKUP($C28,'2008-9'!$C$13:$O$33,2,FALSE)),0,VLOOKUP($C28,'2008-9'!$C$13:$O$33,2,FALSE))</f>
        <v>0</v>
      </c>
      <c r="F28" s="70">
        <f>IF(ISERROR(VLOOKUP($C28,'2009-10'!$C$13:$O$33,2,FALSE)),0,VLOOKUP($C28,'2009-10'!$C$13:$O$33,2,FALSE))</f>
        <v>0</v>
      </c>
      <c r="G28" s="70">
        <f>IF(ISERROR(VLOOKUP($C28,'2010-1'!$C$13:$O$33,2,FALSE)),0,VLOOKUP($C28,'2010-1'!$C$13:$O$33,2,FALSE))</f>
        <v>0</v>
      </c>
      <c r="H28" s="70">
        <f>IF(ISERROR(VLOOKUP($C28,'[1]2001-2'!$C$13:$O$33,2,FALSE)),0,VLOOKUP($C28,'2011-2'!$C$13:$O$33,2,FALSE))</f>
        <v>0</v>
      </c>
      <c r="I28" s="98">
        <f t="shared" si="0"/>
        <v>0</v>
      </c>
      <c r="J28" s="91">
        <f>IF(ISERROR(VLOOKUP($C28,'2007-8'!$C$13:$O$33,3,FALSE)),0,VLOOKUP($C28,'2007-8'!$C$13:$O$33,3,FALSE))</f>
        <v>0</v>
      </c>
      <c r="K28" s="70">
        <f>IF(ISERROR(VLOOKUP($C28,'2008-9'!$C$13:$O$33,3,FALSE)),0,VLOOKUP($C28,'2008-9'!$C$13:$O$33,3,FALSE))</f>
        <v>0</v>
      </c>
      <c r="L28" s="70">
        <f>IF(ISERROR(VLOOKUP($C28,'2009-10'!$C$13:$O$33,3,FALSE)),0,VLOOKUP($C28,'2009-10'!$C$13:$O$33,3,FALSE))</f>
        <v>0</v>
      </c>
      <c r="M28" s="70">
        <f>IF(ISERROR(VLOOKUP($C28,'2010-1'!$C$13:$O$33,3,FALSE)),0,VLOOKUP($C28,'2010-1'!$C$13:$O$33,3,FALSE))</f>
        <v>0</v>
      </c>
      <c r="N28" s="70">
        <f>IF(ISERROR(VLOOKUP($C28,'2011-2'!$C$13:$O$33,3,FALSE)),0,VLOOKUP($C28,'2011-2'!$C$13:$O$33,3,FALSE))</f>
        <v>0</v>
      </c>
      <c r="O28" s="100">
        <f t="shared" si="1"/>
        <v>0</v>
      </c>
      <c r="P28" s="109">
        <f>IF(ISERROR(VLOOKUP($C28,'2007-8'!$C$13:$O$33,4,FALSE)),0,VLOOKUP($C28,'2007-8'!$C$13:$O$33,4,FALSE))</f>
        <v>0</v>
      </c>
      <c r="Q28" s="109">
        <f>IF(ISERROR(VLOOKUP($C28,'2008-9'!$C$13:$O$33,4,FALSE)),0,VLOOKUP($C28,'2008-9'!$C$13:$O$33,4,FALSE))</f>
      </c>
      <c r="R28" s="109">
        <f>IF(ISERROR(VLOOKUP($C28,'2009-10'!$C$13:$O$33,4,FALSE)),0,VLOOKUP($C28,'2009-10'!$C$13:$O$33,4,FALSE))</f>
        <v>0</v>
      </c>
      <c r="S28" s="109">
        <f>IF(ISERROR(VLOOKUP($C28,'2010-1'!$C$13:$O$33,4,FALSE)),0,VLOOKUP($C28,'2010-1'!$C$13:$O$33,4,FALSE))</f>
        <v>0</v>
      </c>
      <c r="T28" s="109">
        <f>IF(ISERROR(VLOOKUP($C28,'2011-2'!$C$13:$O$33,4,FALSE)),0,VLOOKUP($C28,'2011-2'!$C$13:$O$33,4,FALSE))</f>
        <v>0</v>
      </c>
      <c r="U28" s="110">
        <f t="shared" si="9"/>
        <v>0</v>
      </c>
      <c r="V28" s="109">
        <f>IF(ISERROR(VLOOKUP($C28,'2007-8'!$C$13:$O$33,5,FALSE)),0,VLOOKUP($C28,'2007-8'!$C$13:$O$33,5,FALSE))</f>
        <v>0</v>
      </c>
      <c r="W28" s="109">
        <f>IF(ISERROR(VLOOKUP($C28,'2008-9'!$C$13:$O$33,5,FALSE)),0,VLOOKUP($C28,'2008-9'!$C$13:$O$33,5,FALSE))</f>
        <v>0</v>
      </c>
      <c r="X28" s="109">
        <f>IF(ISERROR(VLOOKUP($C28,'2009-10'!$C$13:$O$33,5,FALSE)),0,VLOOKUP($C28,'2009-10'!$C$13:$O$33,5,FALSE))</f>
        <v>0</v>
      </c>
      <c r="Y28" s="109">
        <f>IF(ISERROR(VLOOKUP($C28,'2010-1'!$C$13:$O$33,5,FALSE)),0,VLOOKUP($C28,'2010-1'!$C$13:$O$33,5,FALSE))</f>
        <v>0</v>
      </c>
      <c r="Z28" s="109">
        <f>IF(ISERROR(VLOOKUP($C28,'2011-2'!$C$13:$O$33,5,FALSE)),0,VLOOKUP($C28,'2011-2'!$C$13:$O$33,5,FALSE))</f>
        <v>0</v>
      </c>
      <c r="AA28" s="110">
        <f t="shared" si="2"/>
        <v>0</v>
      </c>
      <c r="AB28" s="109">
        <f>IF(ISERROR(VLOOKUP($C28,'2007-8'!$C$13:$O$33,7,FALSE)),0,VLOOKUP($C28,'2007-8'!$C$13:$O$33,7,FALSE))</f>
        <v>0</v>
      </c>
      <c r="AC28" s="109">
        <f>IF(ISERROR(VLOOKUP($C28,'2008-9'!$C$13:$O$33,7,FALSE)),0,VLOOKUP($C28,'2008-9'!$C$13:$O$33,7,FALSE))</f>
        <v>0</v>
      </c>
      <c r="AD28" s="109">
        <f>IF(ISERROR(VLOOKUP($C28,'2009-10'!$C$13:$O$33,7,FALSE)),0,VLOOKUP($C28,'2009-10'!$C$13:$O$33,7,FALSE))</f>
        <v>0</v>
      </c>
      <c r="AE28" s="109">
        <f>IF(ISERROR(VLOOKUP($C28,'2010-1'!$C$13:$O$33,7,FALSE)),0,VLOOKUP($C28,'2010-1'!$C$13:$O$33,7,FALSE))</f>
        <v>0</v>
      </c>
      <c r="AF28" s="109">
        <f>IF(ISERROR(VLOOKUP($C28,'2011-2'!$C$13:$O$33,7,FALSE)),0,VLOOKUP($C28,'2011-2'!$C$13:$O$33,7,FALSE))</f>
        <v>0</v>
      </c>
      <c r="AG28" s="110">
        <f t="shared" si="3"/>
        <v>0</v>
      </c>
      <c r="AH28" s="109">
        <f>IF(ISERROR(VLOOKUP($C28,'2007-8'!$C$13:$O$33,9,FALSE)),0,VLOOKUP($C28,'2007-8'!$C$13:$O$33,9,FALSE))</f>
        <v>0</v>
      </c>
      <c r="AI28" s="109">
        <f>IF(ISERROR(VLOOKUP($C28,'2008-9'!$C$13:$O$33,9,FALSE)),0,VLOOKUP($C28,'2008-9'!$C$13:$O$33,9,FALSE))</f>
        <v>0</v>
      </c>
      <c r="AJ28" s="109">
        <f>IF(ISERROR(VLOOKUP($C28,'2009-10'!$C$13:$O$33,9,FALSE)),0,VLOOKUP($C28,'2009-10'!$C$13:$O$33,9,FALSE))</f>
        <v>0</v>
      </c>
      <c r="AK28" s="109">
        <f>IF(ISERROR(VLOOKUP($C28,'2010-1'!$C$13:$O$33,9,FALSE)),0,VLOOKUP($C28,'2010-1'!$C$13:$O$33,9,FALSE))</f>
        <v>0</v>
      </c>
      <c r="AL28" s="109">
        <f>IF(ISERROR(VLOOKUP($C28,'2011-2'!$C$13:$O$33,9,FALSE)),0,VLOOKUP($C28,'2011-2'!$C$13:$O$33,9,FALSE))</f>
        <v>0</v>
      </c>
      <c r="AM28" s="110">
        <f t="shared" si="4"/>
        <v>0</v>
      </c>
      <c r="AN28" s="109">
        <f>IF(ISERROR(VLOOKUP($C28,'2007-8'!$C$13:$O$33,10,FALSE)),0,VLOOKUP($C28,'2007-8'!$C$13:$O$33,10,FALSE))</f>
        <v>0</v>
      </c>
      <c r="AO28" s="109">
        <f>IF(ISERROR(VLOOKUP($C28,'2008-9'!$C$13:$O$33,10,FALSE)),0,VLOOKUP($C28,'2008-9'!$C$13:$O$33,10,FALSE))</f>
        <v>0</v>
      </c>
      <c r="AP28" s="109">
        <f>IF(ISERROR(VLOOKUP($C28,'2009-10'!$C$13:$O$33,10,FALSE)),0,VLOOKUP($C28,'2009-10'!$C$13:$O$33,10,FALSE))</f>
        <v>0</v>
      </c>
      <c r="AQ28" s="109">
        <f>IF(ISERROR(VLOOKUP($C28,'2010-1'!$C$13:$O$33,10,FALSE)),0,VLOOKUP($C28,'2010-1'!$C$13:$O$33,10,FALSE))</f>
        <v>0</v>
      </c>
      <c r="AR28" s="109">
        <f>IF(ISERROR(VLOOKUP($C28,'2011-2'!$C$13:$O$33,10,FALSE)),0,VLOOKUP($C28,'2011-2'!$C$13:$O$33,10,FALSE))</f>
        <v>0</v>
      </c>
      <c r="AS28" s="110">
        <f t="shared" si="5"/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f>IF(ISERROR(VLOOKUP($C28,'2011-2'!$C$13:$O$33,11,FALSE)),0,VLOOKUP($C28,'2011-2'!$C$13:$O$33,11,FALSE))</f>
        <v>0</v>
      </c>
      <c r="AY28" s="110">
        <f t="shared" si="6"/>
        <v>0</v>
      </c>
      <c r="AZ28" s="109">
        <f>IF(ISERROR(VLOOKUP($C28,'2007-8'!$C$13:$O$33,12,FALSE)),0,VLOOKUP($C28,'2007-8'!$C$13:$O$33,12,FALSE))</f>
        <v>0</v>
      </c>
      <c r="BA28" s="109">
        <f>IF(ISERROR(VLOOKUP($C28,'2008-9'!$C$13:$O$33,12,FALSE)),0,VLOOKUP($C28,'2008-9'!$C$13:$O$33,12,FALSE))</f>
        <v>0</v>
      </c>
      <c r="BB28" s="109">
        <f>IF(ISERROR(VLOOKUP($C28,'2009-10'!$C$13:$O$33,12,FALSE)),0,VLOOKUP($C28,'2009-10'!$C$13:$O$33,12,FALSE))</f>
        <v>0</v>
      </c>
      <c r="BC28" s="109">
        <f>IF(ISERROR(VLOOKUP($C28,'2010-1'!$C$13:$O$33,12,FALSE)),0,VLOOKUP($C28,'2010-1'!$C$13:$O$33,12,FALSE))</f>
        <v>0</v>
      </c>
      <c r="BD28" s="109">
        <f>IF(ISERROR(VLOOKUP($C28,'2011-2'!$C$13:$O$33,12,FALSE)),0,VLOOKUP($C28,'2011-2'!$C$13:$O$33,12,FALSE))</f>
        <v>0</v>
      </c>
      <c r="BE28" s="110">
        <f t="shared" si="7"/>
        <v>0</v>
      </c>
      <c r="BF28" s="109">
        <f>IF(ISERROR(VLOOKUP($C28,'2007-8'!$C$13:$O$33,13,FALSE)),0,VLOOKUP($C28,'2007-8'!$C$13:$O$33,13,FALSE))</f>
        <v>0</v>
      </c>
      <c r="BG28" s="109">
        <f>IF(ISERROR(VLOOKUP($C28,'2008-9'!$C$13:$O$33,13,FALSE)),0,VLOOKUP($C28,'2008-9'!$C$13:$O$33,13,FALSE))</f>
        <v>2</v>
      </c>
      <c r="BH28" s="109">
        <f>IF(ISERROR(VLOOKUP($C28,'2009-10'!$C$13:$O$33,13,FALSE)),0,VLOOKUP($C28,'2009-10'!$C$13:$O$33,13,FALSE))</f>
        <v>0</v>
      </c>
      <c r="BI28" s="109">
        <f>IF(ISERROR(VLOOKUP($C28,'2010-1'!$C$13:$O$33,13,FALSE)),0,VLOOKUP($C28,'2010-1'!$C$13:$O$33,13,FALSE))</f>
        <v>0</v>
      </c>
      <c r="BJ28" s="109">
        <f>IF(ISERROR(VLOOKUP($C28,'2011-2'!$C$13:$O$33,13,FALSE)),0,VLOOKUP($C28,'2011-2'!$C$13:$O$33,13,FALSE))</f>
        <v>0</v>
      </c>
      <c r="BK28" s="110">
        <f t="shared" si="8"/>
        <v>0.4</v>
      </c>
    </row>
    <row r="29" spans="1:63" ht="15">
      <c r="A29" s="12">
        <v>14</v>
      </c>
      <c r="B29" s="9"/>
      <c r="C29" s="10" t="s">
        <v>34</v>
      </c>
      <c r="D29" s="91">
        <f>IF(ISERROR(VLOOKUP($C29,'2007-8'!$C$13:$O$33,2,FALSE)),0,VLOOKUP($C29,'2007-8'!$C$13:$O$33,2,FALSE))</f>
        <v>12</v>
      </c>
      <c r="E29" s="70">
        <f>IF(ISERROR(VLOOKUP($C29,'2008-9'!$C$13:$O$33,2,FALSE)),0,VLOOKUP($C29,'2008-9'!$C$13:$O$33,2,FALSE))</f>
        <v>14</v>
      </c>
      <c r="F29" s="70">
        <f>IF(ISERROR(VLOOKUP($C29,'2009-10'!$C$13:$O$33,2,FALSE)),0,VLOOKUP($C29,'2009-10'!$C$13:$O$33,2,FALSE))</f>
        <v>13</v>
      </c>
      <c r="G29" s="70">
        <f>IF(ISERROR(VLOOKUP($C29,'2010-1'!$C$13:$O$33,2,FALSE)),0,VLOOKUP($C29,'2010-1'!$C$13:$O$33,2,FALSE))</f>
        <v>8</v>
      </c>
      <c r="H29" s="70">
        <f>IF(ISERROR(VLOOKUP($C29,'[1]2001-2'!$C$13:$O$33,2,FALSE)),0,VLOOKUP($C29,'2011-2'!$C$13:$O$33,2,FALSE))</f>
        <v>0</v>
      </c>
      <c r="I29" s="98">
        <f t="shared" si="0"/>
        <v>9.4</v>
      </c>
      <c r="J29" s="91">
        <f>IF(ISERROR(VLOOKUP($C29,'2007-8'!$C$13:$O$33,3,FALSE)),0,VLOOKUP($C29,'2007-8'!$C$13:$O$33,3,FALSE))</f>
        <v>16</v>
      </c>
      <c r="K29" s="70">
        <f>IF(ISERROR(VLOOKUP($C29,'2008-9'!$C$13:$O$33,3,FALSE)),0,VLOOKUP($C29,'2008-9'!$C$13:$O$33,3,FALSE))</f>
        <v>14</v>
      </c>
      <c r="L29" s="70">
        <f>IF(ISERROR(VLOOKUP($C29,'2009-10'!$C$13:$O$33,3,FALSE)),0,VLOOKUP($C29,'2009-10'!$C$13:$O$33,3,FALSE))</f>
        <v>13</v>
      </c>
      <c r="M29" s="70">
        <f>IF(ISERROR(VLOOKUP($C29,'2010-1'!$C$13:$O$33,3,FALSE)),0,VLOOKUP($C29,'2010-1'!$C$13:$O$33,3,FALSE))</f>
        <v>16</v>
      </c>
      <c r="N29" s="70">
        <f>IF(ISERROR(VLOOKUP($C29,'2011-2'!$C$13:$O$33,3,FALSE)),0,VLOOKUP($C29,'2011-2'!$C$13:$O$33,3,FALSE))</f>
        <v>12</v>
      </c>
      <c r="O29" s="100">
        <f t="shared" si="1"/>
        <v>14.2</v>
      </c>
      <c r="P29" s="109">
        <f>IF(ISERROR(VLOOKUP($C29,'2007-8'!$C$13:$O$33,4,FALSE)),0,VLOOKUP($C29,'2007-8'!$C$13:$O$33,4,FALSE))</f>
        <v>1</v>
      </c>
      <c r="Q29" s="109">
        <f>IF(ISERROR(VLOOKUP($C29,'2008-9'!$C$13:$O$33,4,FALSE)),0,VLOOKUP($C29,'2008-9'!$C$13:$O$33,4,FALSE))</f>
        <v>1</v>
      </c>
      <c r="R29" s="109">
        <f>IF(ISERROR(VLOOKUP($C29,'2009-10'!$C$13:$O$33,4,FALSE)),0,VLOOKUP($C29,'2009-10'!$C$13:$O$33,4,FALSE))</f>
        <v>1</v>
      </c>
      <c r="S29" s="109">
        <f>IF(ISERROR(VLOOKUP($C29,'2010-1'!$C$13:$O$33,4,FALSE)),0,VLOOKUP($C29,'2010-1'!$C$13:$O$33,4,FALSE))</f>
        <v>2</v>
      </c>
      <c r="T29" s="109">
        <f>IF(ISERROR(VLOOKUP($C29,'2011-2'!$C$13:$O$33,4,FALSE)),0,VLOOKUP($C29,'2011-2'!$C$13:$O$33,4,FALSE))</f>
        <v>6</v>
      </c>
      <c r="U29" s="110">
        <f t="shared" si="9"/>
        <v>2.2</v>
      </c>
      <c r="V29" s="109">
        <f>IF(ISERROR(VLOOKUP($C29,'2007-8'!$C$13:$O$33,5,FALSE)),0,VLOOKUP($C29,'2007-8'!$C$13:$O$33,5,FALSE))</f>
        <v>1</v>
      </c>
      <c r="W29" s="109">
        <f>IF(ISERROR(VLOOKUP($C29,'2008-9'!$C$13:$O$33,5,FALSE)),0,VLOOKUP($C29,'2008-9'!$C$13:$O$33,5,FALSE))</f>
        <v>2</v>
      </c>
      <c r="X29" s="109">
        <f>IF(ISERROR(VLOOKUP($C29,'2009-10'!$C$13:$O$33,5,FALSE)),0,VLOOKUP($C29,'2009-10'!$C$13:$O$33,5,FALSE))</f>
        <v>1</v>
      </c>
      <c r="Y29" s="109">
        <f>IF(ISERROR(VLOOKUP($C29,'2010-1'!$C$13:$O$33,5,FALSE)),0,VLOOKUP($C29,'2010-1'!$C$13:$O$33,5,FALSE))</f>
        <v>0</v>
      </c>
      <c r="Z29" s="109">
        <f>IF(ISERROR(VLOOKUP($C29,'2011-2'!$C$13:$O$33,5,FALSE)),0,VLOOKUP($C29,'2011-2'!$C$13:$O$33,5,FALSE))</f>
        <v>3</v>
      </c>
      <c r="AA29" s="110">
        <f t="shared" si="2"/>
        <v>1.4</v>
      </c>
      <c r="AB29" s="109">
        <f>IF(ISERROR(VLOOKUP($C29,'2007-8'!$C$13:$O$33,7,FALSE)),0,VLOOKUP($C29,'2007-8'!$C$13:$O$33,7,FALSE))</f>
        <v>6</v>
      </c>
      <c r="AC29" s="109">
        <f>IF(ISERROR(VLOOKUP($C29,'2008-9'!$C$13:$O$33,7,FALSE)),0,VLOOKUP($C29,'2008-9'!$C$13:$O$33,7,FALSE))</f>
        <v>4</v>
      </c>
      <c r="AD29" s="109">
        <f>IF(ISERROR(VLOOKUP($C29,'2009-10'!$C$13:$O$33,7,FALSE)),0,VLOOKUP($C29,'2009-10'!$C$13:$O$33,7,FALSE))</f>
        <v>5</v>
      </c>
      <c r="AE29" s="109">
        <f>IF(ISERROR(VLOOKUP($C29,'2010-1'!$C$13:$O$33,7,FALSE)),0,VLOOKUP($C29,'2010-1'!$C$13:$O$33,7,FALSE))</f>
        <v>8</v>
      </c>
      <c r="AF29" s="109">
        <f>IF(ISERROR(VLOOKUP($C29,'2011-2'!$C$13:$O$33,7,FALSE)),0,VLOOKUP($C29,'2011-2'!$C$13:$O$33,7,FALSE))</f>
        <v>1</v>
      </c>
      <c r="AG29" s="110">
        <f t="shared" si="3"/>
        <v>4.8</v>
      </c>
      <c r="AH29" s="109">
        <f>IF(ISERROR(VLOOKUP($C29,'2007-8'!$C$13:$O$33,9,FALSE)),0,VLOOKUP($C29,'2007-8'!$C$13:$O$33,9,FALSE))</f>
        <v>4</v>
      </c>
      <c r="AI29" s="109">
        <f>IF(ISERROR(VLOOKUP($C29,'2008-9'!$C$13:$O$33,9,FALSE)),0,VLOOKUP($C29,'2008-9'!$C$13:$O$33,9,FALSE))</f>
        <v>2</v>
      </c>
      <c r="AJ29" s="109">
        <f>IF(ISERROR(VLOOKUP($C29,'2009-10'!$C$13:$O$33,9,FALSE)),0,VLOOKUP($C29,'2009-10'!$C$13:$O$33,9,FALSE))</f>
        <v>2</v>
      </c>
      <c r="AK29" s="109">
        <f>IF(ISERROR(VLOOKUP($C29,'2010-1'!$C$13:$O$33,9,FALSE)),0,VLOOKUP($C29,'2010-1'!$C$13:$O$33,9,FALSE))</f>
        <v>0</v>
      </c>
      <c r="AL29" s="109">
        <f>IF(ISERROR(VLOOKUP($C29,'2011-2'!$C$13:$O$33,9,FALSE)),0,VLOOKUP($C29,'2011-2'!$C$13:$O$33,9,FALSE))</f>
        <v>2</v>
      </c>
      <c r="AM29" s="110">
        <f t="shared" si="4"/>
        <v>2</v>
      </c>
      <c r="AN29" s="109">
        <f>IF(ISERROR(VLOOKUP($C29,'2007-8'!$C$13:$O$33,10,FALSE)),0,VLOOKUP($C29,'2007-8'!$C$13:$O$33,10,FALSE))</f>
        <v>1</v>
      </c>
      <c r="AO29" s="109">
        <f>IF(ISERROR(VLOOKUP($C29,'2008-9'!$C$13:$O$33,10,FALSE)),0,VLOOKUP($C29,'2008-9'!$C$13:$O$33,10,FALSE))</f>
        <v>0</v>
      </c>
      <c r="AP29" s="109">
        <f>IF(ISERROR(VLOOKUP($C29,'2009-10'!$C$13:$O$33,10,FALSE)),0,VLOOKUP($C29,'2009-10'!$C$13:$O$33,10,FALSE))</f>
        <v>0</v>
      </c>
      <c r="AQ29" s="109">
        <f>IF(ISERROR(VLOOKUP($C29,'2010-1'!$C$13:$O$33,10,FALSE)),0,VLOOKUP($C29,'2010-1'!$C$13:$O$33,10,FALSE))</f>
        <v>0</v>
      </c>
      <c r="AR29" s="109">
        <f>IF(ISERROR(VLOOKUP($C29,'2011-2'!$C$13:$O$33,10,FALSE)),0,VLOOKUP($C29,'2011-2'!$C$13:$O$33,10,FALSE))</f>
        <v>1</v>
      </c>
      <c r="AS29" s="110">
        <f t="shared" si="5"/>
        <v>0.4</v>
      </c>
      <c r="AT29" s="109">
        <f>IF(ISERROR(VLOOKUP($C29,'2007-8'!$C$13:$O$33,11,FALSE)),0,VLOOKUP($C29,'2007-8'!$C$13:$O$33,11,FALSE))</f>
        <v>25</v>
      </c>
      <c r="AU29" s="109">
        <f>IF(ISERROR(VLOOKUP($C29,'2008-9'!$C$13:$O$33,11,FALSE)),0,VLOOKUP($C29,'2008-9'!$C$13:$O$33,11,FALSE))</f>
        <v>0</v>
      </c>
      <c r="AV29" s="109">
        <f>IF(ISERROR(VLOOKUP($C29,'2009-10'!$C$13:$O$33,11,FALSE)),0,VLOOKUP($C29,'2009-10'!$C$13:$O$33,11,FALSE))</f>
        <v>0</v>
      </c>
      <c r="AW29" s="109">
        <v>0</v>
      </c>
      <c r="AX29" s="109">
        <f>IF(ISERROR(VLOOKUP($C29,'2011-2'!$C$13:$O$33,11,FALSE)),0,VLOOKUP($C29,'2011-2'!$C$13:$O$33,11,FALSE))</f>
        <v>50</v>
      </c>
      <c r="AY29" s="110">
        <f t="shared" si="6"/>
        <v>15</v>
      </c>
      <c r="AZ29" s="109">
        <f>IF(ISERROR(VLOOKUP($C29,'2007-8'!$C$13:$O$33,12,FALSE)),0,VLOOKUP($C29,'2007-8'!$C$13:$O$33,12,FALSE))</f>
        <v>10</v>
      </c>
      <c r="BA29" s="109">
        <f>IF(ISERROR(VLOOKUP($C29,'2008-9'!$C$13:$O$33,12,FALSE)),0,VLOOKUP($C29,'2008-9'!$C$13:$O$33,12,FALSE))</f>
        <v>23</v>
      </c>
      <c r="BB29" s="109">
        <f>IF(ISERROR(VLOOKUP($C29,'2009-10'!$C$13:$O$33,12,FALSE)),0,VLOOKUP($C29,'2009-10'!$C$13:$O$33,12,FALSE))</f>
        <v>7</v>
      </c>
      <c r="BC29" s="109">
        <f>IF(ISERROR(VLOOKUP($C29,'2010-1'!$C$13:$O$33,12,FALSE)),0,VLOOKUP($C29,'2010-1'!$C$13:$O$33,12,FALSE))</f>
        <v>19</v>
      </c>
      <c r="BD29" s="109">
        <f>IF(ISERROR(VLOOKUP($C29,'2011-2'!$C$13:$O$33,12,FALSE)),0,VLOOKUP($C29,'2011-2'!$C$13:$O$33,12,FALSE))</f>
        <v>4</v>
      </c>
      <c r="BE29" s="110">
        <f t="shared" si="7"/>
        <v>12.6</v>
      </c>
      <c r="BF29" s="109">
        <f>IF(ISERROR(VLOOKUP($C29,'2007-8'!$C$13:$O$33,13,FALSE)),0,VLOOKUP($C29,'2007-8'!$C$13:$O$33,13,FALSE))</f>
        <v>1</v>
      </c>
      <c r="BG29" s="109">
        <f>IF(ISERROR(VLOOKUP($C29,'2008-9'!$C$13:$O$33,13,FALSE)),0,VLOOKUP($C29,'2008-9'!$C$13:$O$33,13,FALSE))</f>
        <v>2</v>
      </c>
      <c r="BH29" s="109">
        <f>IF(ISERROR(VLOOKUP($C29,'2009-10'!$C$13:$O$33,13,FALSE)),0,VLOOKUP($C29,'2009-10'!$C$13:$O$33,13,FALSE))</f>
        <v>1</v>
      </c>
      <c r="BI29" s="109">
        <f>IF(ISERROR(VLOOKUP($C29,'2010-1'!$C$13:$O$33,13,FALSE)),0,VLOOKUP($C29,'2010-1'!$C$13:$O$33,13,FALSE))</f>
        <v>2</v>
      </c>
      <c r="BJ29" s="109">
        <f>IF(ISERROR(VLOOKUP($C29,'2011-2'!$C$13:$O$33,13,FALSE)),0,VLOOKUP($C29,'2011-2'!$C$13:$O$33,13,FALSE))</f>
        <v>2</v>
      </c>
      <c r="BK29" s="110">
        <f t="shared" si="8"/>
        <v>1.6</v>
      </c>
    </row>
    <row r="30" spans="1:63" ht="15">
      <c r="A30" s="12">
        <v>5</v>
      </c>
      <c r="B30" s="9"/>
      <c r="C30" s="10" t="s">
        <v>91</v>
      </c>
      <c r="D30" s="91">
        <f>IF(ISERROR(VLOOKUP($C30,'2007-8'!$C$13:$O$33,2,FALSE)),0,VLOOKUP($C30,'2007-8'!$C$13:$O$33,2,FALSE))</f>
        <v>0</v>
      </c>
      <c r="E30" s="70">
        <f>IF(ISERROR(VLOOKUP($C30,'2008-9'!$C$13:$O$33,2,FALSE)),0,VLOOKUP($C30,'2008-9'!$C$13:$O$33,2,FALSE))</f>
        <v>0</v>
      </c>
      <c r="F30" s="70">
        <f>IF(ISERROR(VLOOKUP($C30,'2009-10'!$C$13:$O$33,2,FALSE)),0,VLOOKUP($C30,'2009-10'!$C$13:$O$33,2,FALSE))</f>
        <v>0</v>
      </c>
      <c r="G30" s="70">
        <f>IF(ISERROR(VLOOKUP($C30,'2010-1'!$C$13:$O$33,2,FALSE)),0,VLOOKUP($C30,'2010-1'!$C$13:$O$33,2,FALSE))</f>
        <v>3</v>
      </c>
      <c r="H30" s="70">
        <f>IF(ISERROR(VLOOKUP($C30,'[1]2001-2'!$C$13:$O$33,2,FALSE)),0,VLOOKUP($C30,'2011-2'!$C$13:$O$33,2,FALSE))</f>
        <v>0</v>
      </c>
      <c r="I30" s="98">
        <f t="shared" si="0"/>
        <v>0.6</v>
      </c>
      <c r="J30" s="91">
        <f>IF(ISERROR(VLOOKUP($C30,'2007-8'!$C$13:$O$33,3,FALSE)),0,VLOOKUP($C30,'2007-8'!$C$13:$O$33,3,FALSE))</f>
        <v>0</v>
      </c>
      <c r="K30" s="70">
        <f>IF(ISERROR(VLOOKUP($C30,'2008-9'!$C$13:$O$33,3,FALSE)),0,VLOOKUP($C30,'2008-9'!$C$13:$O$33,3,FALSE))</f>
        <v>0</v>
      </c>
      <c r="L30" s="70">
        <f>IF(ISERROR(VLOOKUP($C30,'2009-10'!$C$13:$O$33,3,FALSE)),0,VLOOKUP($C30,'2009-10'!$C$13:$O$33,3,FALSE))</f>
        <v>0</v>
      </c>
      <c r="M30" s="70">
        <f>IF(ISERROR(VLOOKUP($C30,'2010-1'!$C$13:$O$33,3,FALSE)),0,VLOOKUP($C30,'2010-1'!$C$13:$O$33,3,FALSE))</f>
        <v>3</v>
      </c>
      <c r="N30" s="70">
        <f>IF(ISERROR(VLOOKUP($C30,'2011-2'!$C$13:$O$33,3,FALSE)),0,VLOOKUP($C30,'2011-2'!$C$13:$O$33,3,FALSE))</f>
        <v>88</v>
      </c>
      <c r="O30" s="100">
        <f t="shared" si="1"/>
        <v>18.2</v>
      </c>
      <c r="P30" s="109">
        <f>IF(ISERROR(VLOOKUP($C30,'2007-8'!$C$13:$O$33,4,FALSE)),0,VLOOKUP($C30,'2007-8'!$C$13:$O$33,4,FALSE))</f>
        <v>0</v>
      </c>
      <c r="Q30" s="109">
        <f>IF(ISERROR(VLOOKUP($C30,'2008-9'!$C$13:$O$33,4,FALSE)),0,VLOOKUP($C30,'2008-9'!$C$13:$O$33,4,FALSE))</f>
        <v>0</v>
      </c>
      <c r="R30" s="109">
        <f>IF(ISERROR(VLOOKUP($C30,'2009-10'!$C$13:$O$33,4,FALSE)),0,VLOOKUP($C30,'2009-10'!$C$13:$O$33,4,FALSE))</f>
        <v>0</v>
      </c>
      <c r="S30" s="109">
        <f>IF(ISERROR(VLOOKUP($C30,'2010-1'!$C$13:$O$33,4,FALSE)),0,VLOOKUP($C30,'2010-1'!$C$13:$O$33,4,FALSE))</f>
        <v>1</v>
      </c>
      <c r="T30" s="109">
        <f>IF(ISERROR(VLOOKUP($C30,'2011-2'!$C$13:$O$33,4,FALSE)),0,VLOOKUP($C30,'2011-2'!$C$13:$O$33,4,FALSE))</f>
        <v>6</v>
      </c>
      <c r="U30" s="110">
        <f t="shared" si="9"/>
        <v>1.4</v>
      </c>
      <c r="V30" s="109">
        <f>IF(ISERROR(VLOOKUP($C30,'2007-8'!$C$13:$O$33,5,FALSE)),0,VLOOKUP($C30,'2007-8'!$C$13:$O$33,5,FALSE))</f>
        <v>0</v>
      </c>
      <c r="W30" s="109">
        <f>IF(ISERROR(VLOOKUP($C30,'2008-9'!$C$13:$O$33,5,FALSE)),0,VLOOKUP($C30,'2008-9'!$C$13:$O$33,5,FALSE))</f>
        <v>0</v>
      </c>
      <c r="X30" s="109">
        <f>IF(ISERROR(VLOOKUP($C30,'2009-10'!$C$13:$O$33,5,FALSE)),0,VLOOKUP($C30,'2009-10'!$C$13:$O$33,5,FALSE))</f>
        <v>0</v>
      </c>
      <c r="Y30" s="109">
        <f>IF(ISERROR(VLOOKUP($C30,'2010-1'!$C$13:$O$33,5,FALSE)),0,VLOOKUP($C30,'2010-1'!$C$13:$O$33,5,FALSE))</f>
        <v>0</v>
      </c>
      <c r="Z30" s="109">
        <f>IF(ISERROR(VLOOKUP($C30,'2011-2'!$C$13:$O$33,5,FALSE)),0,VLOOKUP($C30,'2011-2'!$C$13:$O$33,5,FALSE))</f>
        <v>0</v>
      </c>
      <c r="AA30" s="110">
        <f t="shared" si="2"/>
        <v>0</v>
      </c>
      <c r="AB30" s="109">
        <f>IF(ISERROR(VLOOKUP($C30,'2007-8'!$C$13:$O$33,7,FALSE)),0,VLOOKUP($C30,'2007-8'!$C$13:$O$33,7,FALSE))</f>
        <v>0</v>
      </c>
      <c r="AC30" s="109">
        <f>IF(ISERROR(VLOOKUP($C30,'2008-9'!$C$13:$O$33,7,FALSE)),0,VLOOKUP($C30,'2008-9'!$C$13:$O$33,7,FALSE))</f>
        <v>0</v>
      </c>
      <c r="AD30" s="109">
        <f>IF(ISERROR(VLOOKUP($C30,'2009-10'!$C$13:$O$33,7,FALSE)),0,VLOOKUP($C30,'2009-10'!$C$13:$O$33,7,FALSE))</f>
        <v>0</v>
      </c>
      <c r="AE30" s="109">
        <f>IF(ISERROR(VLOOKUP($C30,'2010-1'!$C$13:$O$33,7,FALSE)),0,VLOOKUP($C30,'2010-1'!$C$13:$O$33,7,FALSE))</f>
        <v>0</v>
      </c>
      <c r="AF30" s="109">
        <f>IF(ISERROR(VLOOKUP($C30,'2011-2'!$C$13:$O$33,7,FALSE)),0,VLOOKUP($C30,'2011-2'!$C$13:$O$33,7,FALSE))</f>
        <v>30</v>
      </c>
      <c r="AG30" s="110">
        <f t="shared" si="3"/>
        <v>6</v>
      </c>
      <c r="AH30" s="109">
        <f>IF(ISERROR(VLOOKUP($C30,'2007-8'!$C$13:$O$33,9,FALSE)),0,VLOOKUP($C30,'2007-8'!$C$13:$O$33,9,FALSE))</f>
        <v>0</v>
      </c>
      <c r="AI30" s="109">
        <f>IF(ISERROR(VLOOKUP($C30,'2008-9'!$C$13:$O$33,9,FALSE)),0,VLOOKUP($C30,'2008-9'!$C$13:$O$33,9,FALSE))</f>
        <v>0</v>
      </c>
      <c r="AJ30" s="109">
        <f>IF(ISERROR(VLOOKUP($C30,'2009-10'!$C$13:$O$33,9,FALSE)),0,VLOOKUP($C30,'2009-10'!$C$13:$O$33,9,FALSE))</f>
        <v>0</v>
      </c>
      <c r="AK30" s="109">
        <f>IF(ISERROR(VLOOKUP($C30,'2010-1'!$C$13:$O$33,9,FALSE)),0,VLOOKUP($C30,'2010-1'!$C$13:$O$33,9,FALSE))</f>
        <v>4</v>
      </c>
      <c r="AL30" s="109">
        <f>IF(ISERROR(VLOOKUP($C30,'2011-2'!$C$13:$O$33,9,FALSE)),0,VLOOKUP($C30,'2011-2'!$C$13:$O$33,9,FALSE))</f>
        <v>46</v>
      </c>
      <c r="AM30" s="110">
        <f t="shared" si="4"/>
        <v>10</v>
      </c>
      <c r="AN30" s="109">
        <f>IF(ISERROR(VLOOKUP($C30,'2007-8'!$C$13:$O$33,10,FALSE)),0,VLOOKUP($C30,'2007-8'!$C$13:$O$33,10,FALSE))</f>
        <v>0</v>
      </c>
      <c r="AO30" s="109">
        <f>IF(ISERROR(VLOOKUP($C30,'2008-9'!$C$13:$O$33,10,FALSE)),0,VLOOKUP($C30,'2008-9'!$C$13:$O$33,10,FALSE))</f>
        <v>0</v>
      </c>
      <c r="AP30" s="109">
        <f>IF(ISERROR(VLOOKUP($C30,'2009-10'!$C$13:$O$33,10,FALSE)),0,VLOOKUP($C30,'2009-10'!$C$13:$O$33,10,FALSE))</f>
        <v>0</v>
      </c>
      <c r="AQ30" s="109">
        <f>IF(ISERROR(VLOOKUP($C30,'2010-1'!$C$13:$O$33,10,FALSE)),0,VLOOKUP($C30,'2010-1'!$C$13:$O$33,10,FALSE))</f>
        <v>3</v>
      </c>
      <c r="AR30" s="109">
        <f>IF(ISERROR(VLOOKUP($C30,'2011-2'!$C$13:$O$33,10,FALSE)),0,VLOOKUP($C30,'2011-2'!$C$13:$O$33,10,FALSE))</f>
        <v>28</v>
      </c>
      <c r="AS30" s="110">
        <f t="shared" si="5"/>
        <v>6.2</v>
      </c>
      <c r="AT30" s="109">
        <f>IF(ISERROR(VLOOKUP($C30,'2007-8'!$C$13:$O$33,11,FALSE)),0,VLOOKUP($C30,'2007-8'!$C$13:$O$33,11,FALSE))</f>
        <v>0</v>
      </c>
      <c r="AU30" s="109">
        <f>IF(ISERROR(VLOOKUP($C30,'2008-9'!$C$13:$O$33,11,FALSE)),0,VLOOKUP($C30,'2008-9'!$C$13:$O$33,11,FALSE))</f>
        <v>0</v>
      </c>
      <c r="AV30" s="109">
        <f>IF(ISERROR(VLOOKUP($C30,'2009-10'!$C$13:$O$33,11,FALSE)),0,VLOOKUP($C30,'2009-10'!$C$13:$O$33,11,FALSE))</f>
        <v>0</v>
      </c>
      <c r="AW30" s="109">
        <f>IF(ISERROR(VLOOKUP($C30,'2010-1'!$C$13:$O$33,11,FALSE)),0,VLOOKUP($C30,'2010-1'!$C$13:$O$33,11,FALSE))</f>
        <v>75</v>
      </c>
      <c r="AX30" s="109">
        <f>IF(ISERROR(VLOOKUP($C30,'2011-2'!$C$13:$O$33,11,FALSE)),0,VLOOKUP($C30,'2011-2'!$C$13:$O$33,11,FALSE))</f>
        <v>60.9</v>
      </c>
      <c r="AY30" s="110">
        <f t="shared" si="6"/>
        <v>27.18</v>
      </c>
      <c r="AZ30" s="109">
        <f>IF(ISERROR(VLOOKUP($C30,'2007-8'!$C$13:$O$33,12,FALSE)),0,VLOOKUP($C30,'2007-8'!$C$13:$O$33,12,FALSE))</f>
        <v>0</v>
      </c>
      <c r="BA30" s="109">
        <f>IF(ISERROR(VLOOKUP($C30,'2008-9'!$C$13:$O$33,12,FALSE)),0,VLOOKUP($C30,'2008-9'!$C$13:$O$33,12,FALSE))</f>
        <v>0</v>
      </c>
      <c r="BB30" s="109">
        <f>IF(ISERROR(VLOOKUP($C30,'2009-10'!$C$13:$O$33,12,FALSE)),0,VLOOKUP($C30,'2009-10'!$C$13:$O$33,12,FALSE))</f>
        <v>0</v>
      </c>
      <c r="BC30" s="109">
        <f>IF(ISERROR(VLOOKUP($C30,'2010-1'!$C$13:$O$33,12,FALSE)),0,VLOOKUP($C30,'2010-1'!$C$13:$O$33,12,FALSE))</f>
        <v>2</v>
      </c>
      <c r="BD30" s="109">
        <f>IF(ISERROR(VLOOKUP($C30,'2011-2'!$C$13:$O$33,12,FALSE)),0,VLOOKUP($C30,'2011-2'!$C$13:$O$33,12,FALSE))</f>
        <v>18</v>
      </c>
      <c r="BE30" s="110">
        <f t="shared" si="7"/>
        <v>4</v>
      </c>
      <c r="BF30" s="109">
        <f>IF(ISERROR(VLOOKUP($C30,'2007-8'!$C$13:$O$33,13,FALSE)),0,VLOOKUP($C30,'2007-8'!$C$13:$O$33,13,FALSE))</f>
        <v>0</v>
      </c>
      <c r="BG30" s="109">
        <f>IF(ISERROR(VLOOKUP($C30,'2008-9'!$C$13:$O$33,13,FALSE)),0,VLOOKUP($C30,'2008-9'!$C$13:$O$33,13,FALSE))</f>
        <v>0</v>
      </c>
      <c r="BH30" s="109">
        <f>IF(ISERROR(VLOOKUP($C30,'2009-10'!$C$13:$O$33,13,FALSE)),0,VLOOKUP($C30,'2009-10'!$C$13:$O$33,13,FALSE))</f>
        <v>0</v>
      </c>
      <c r="BI30" s="109">
        <f>IF(ISERROR(VLOOKUP($C30,'2010-1'!$C$13:$O$33,13,FALSE)),0,VLOOKUP($C30,'2010-1'!$C$13:$O$33,13,FALSE))</f>
        <v>1</v>
      </c>
      <c r="BJ30" s="109">
        <f>IF(ISERROR(VLOOKUP($C30,'2011-2'!$C$13:$O$33,13,FALSE)),0,VLOOKUP($C30,'2011-2'!$C$13:$O$33,13,FALSE))</f>
        <v>1</v>
      </c>
      <c r="BK30" s="110">
        <f t="shared" si="8"/>
        <v>0.4</v>
      </c>
    </row>
    <row r="31" spans="1:63" ht="15">
      <c r="A31" s="12">
        <v>21</v>
      </c>
      <c r="B31" s="9"/>
      <c r="C31" s="10" t="s">
        <v>36</v>
      </c>
      <c r="D31" s="91">
        <f>IF(ISERROR(VLOOKUP($C31,'2007-8'!$C$13:$O$33,2,FALSE)),0,VLOOKUP($C31,'2007-8'!$C$13:$O$33,2,FALSE))</f>
        <v>8</v>
      </c>
      <c r="E31" s="70">
        <f>IF(ISERROR(VLOOKUP($C31,'2008-9'!$C$13:$O$33,2,FALSE)),0,VLOOKUP($C31,'2008-9'!$C$13:$O$33,2,FALSE))</f>
        <v>5</v>
      </c>
      <c r="F31" s="70">
        <f>IF(ISERROR(VLOOKUP($C31,'2009-10'!$C$13:$O$33,2,FALSE)),0,VLOOKUP($C31,'2009-10'!$C$13:$O$33,2,FALSE))</f>
        <v>17</v>
      </c>
      <c r="G31" s="70">
        <f>IF(ISERROR(VLOOKUP($C31,'2010-1'!$C$13:$O$33,2,FALSE)),0,VLOOKUP($C31,'2010-1'!$C$13:$O$33,2,FALSE))</f>
        <v>1</v>
      </c>
      <c r="H31" s="70">
        <f>IF(ISERROR(VLOOKUP($C31,'[1]2001-2'!$C$13:$O$33,2,FALSE)),0,VLOOKUP($C31,'2011-2'!$C$13:$O$33,2,FALSE))</f>
        <v>0</v>
      </c>
      <c r="I31" s="98">
        <f t="shared" si="0"/>
        <v>6.2</v>
      </c>
      <c r="J31" s="91">
        <f>IF(ISERROR(VLOOKUP($C31,'2007-8'!$C$13:$O$33,3,FALSE)),0,VLOOKUP($C31,'2007-8'!$C$13:$O$33,3,FALSE))</f>
        <v>28</v>
      </c>
      <c r="K31" s="70">
        <f>IF(ISERROR(VLOOKUP($C31,'2008-9'!$C$13:$O$33,3,FALSE)),0,VLOOKUP($C31,'2008-9'!$C$13:$O$33,3,FALSE))</f>
        <v>24</v>
      </c>
      <c r="L31" s="70">
        <f>IF(ISERROR(VLOOKUP($C31,'2009-10'!$C$13:$O$33,3,FALSE)),0,VLOOKUP($C31,'2009-10'!$C$13:$O$33,3,FALSE))</f>
        <v>35</v>
      </c>
      <c r="M31" s="70">
        <f>IF(ISERROR(VLOOKUP($C31,'2010-1'!$C$13:$O$33,3,FALSE)),0,VLOOKUP($C31,'2010-1'!$C$13:$O$33,3,FALSE))</f>
        <v>2</v>
      </c>
      <c r="N31" s="70">
        <f>IF(ISERROR(VLOOKUP($C31,'2011-2'!$C$13:$O$33,3,FALSE)),0,VLOOKUP($C31,'2011-2'!$C$13:$O$33,3,FALSE))</f>
        <v>0</v>
      </c>
      <c r="O31" s="100">
        <f t="shared" si="1"/>
        <v>17.8</v>
      </c>
      <c r="P31" s="109">
        <f>IF(ISERROR(VLOOKUP($C31,'2007-8'!$C$13:$O$33,4,FALSE)),0,VLOOKUP($C31,'2007-8'!$C$13:$O$33,4,FALSE))</f>
        <v>4</v>
      </c>
      <c r="Q31" s="109">
        <f>IF(ISERROR(VLOOKUP($C31,'2008-9'!$C$13:$O$33,4,FALSE)),0,VLOOKUP($C31,'2008-9'!$C$13:$O$33,4,FALSE))</f>
        <v>5</v>
      </c>
      <c r="R31" s="109">
        <f>IF(ISERROR(VLOOKUP($C31,'2009-10'!$C$13:$O$33,4,FALSE)),0,VLOOKUP($C31,'2009-10'!$C$13:$O$33,4,FALSE))</f>
        <v>2</v>
      </c>
      <c r="S31" s="109">
        <f>IF(ISERROR(VLOOKUP($C31,'2010-1'!$C$13:$O$33,4,FALSE)),0,VLOOKUP($C31,'2010-1'!$C$13:$O$33,4,FALSE))</f>
        <v>2</v>
      </c>
      <c r="T31" s="109">
        <f>IF(ISERROR(VLOOKUP($C31,'2011-2'!$C$13:$O$33,4,FALSE)),0,VLOOKUP($C31,'2011-2'!$C$13:$O$33,4,FALSE))</f>
        <v>0</v>
      </c>
      <c r="U31" s="110">
        <f t="shared" si="9"/>
        <v>2.6</v>
      </c>
      <c r="V31" s="109">
        <f>IF(ISERROR(VLOOKUP($C31,'2007-8'!$C$13:$O$33,5,FALSE)),0,VLOOKUP($C31,'2007-8'!$C$13:$O$33,5,FALSE))</f>
        <v>0</v>
      </c>
      <c r="W31" s="109">
        <f>IF(ISERROR(VLOOKUP($C31,'2008-9'!$C$13:$O$33,5,FALSE)),0,VLOOKUP($C31,'2008-9'!$C$13:$O$33,5,FALSE))</f>
        <v>1</v>
      </c>
      <c r="X31" s="109">
        <f>IF(ISERROR(VLOOKUP($C31,'2009-10'!$C$13:$O$33,5,FALSE)),0,VLOOKUP($C31,'2009-10'!$C$13:$O$33,5,FALSE))</f>
        <v>0</v>
      </c>
      <c r="Y31" s="109">
        <f>IF(ISERROR(VLOOKUP($C31,'2010-1'!$C$13:$O$33,5,FALSE)),0,VLOOKUP($C31,'2010-1'!$C$13:$O$33,5,FALSE))</f>
        <v>0</v>
      </c>
      <c r="Z31" s="109">
        <f>IF(ISERROR(VLOOKUP($C31,'2011-2'!$C$13:$O$33,5,FALSE)),0,VLOOKUP($C31,'2011-2'!$C$13:$O$33,5,FALSE))</f>
        <v>0</v>
      </c>
      <c r="AA31" s="110">
        <f t="shared" si="2"/>
        <v>0.2</v>
      </c>
      <c r="AB31" s="109">
        <f>IF(ISERROR(VLOOKUP($C31,'2007-8'!$C$13:$O$33,7,FALSE)),0,VLOOKUP($C31,'2007-8'!$C$13:$O$33,7,FALSE))</f>
        <v>13</v>
      </c>
      <c r="AC31" s="109">
        <f>IF(ISERROR(VLOOKUP($C31,'2008-9'!$C$13:$O$33,7,FALSE)),0,VLOOKUP($C31,'2008-9'!$C$13:$O$33,7,FALSE))</f>
        <v>9</v>
      </c>
      <c r="AD31" s="109">
        <f>IF(ISERROR(VLOOKUP($C31,'2009-10'!$C$13:$O$33,7,FALSE)),0,VLOOKUP($C31,'2009-10'!$C$13:$O$33,7,FALSE))</f>
        <v>12</v>
      </c>
      <c r="AE31" s="109">
        <f>IF(ISERROR(VLOOKUP($C31,'2010-1'!$C$13:$O$33,7,FALSE)),0,VLOOKUP($C31,'2010-1'!$C$13:$O$33,7,FALSE))</f>
        <v>1</v>
      </c>
      <c r="AF31" s="109">
        <f>IF(ISERROR(VLOOKUP($C31,'2011-2'!$C$13:$O$33,7,FALSE)),0,VLOOKUP($C31,'2011-2'!$C$13:$O$33,7,FALSE))</f>
        <v>0</v>
      </c>
      <c r="AG31" s="110">
        <f t="shared" si="3"/>
        <v>7</v>
      </c>
      <c r="AH31" s="109">
        <f>IF(ISERROR(VLOOKUP($C31,'2007-8'!$C$13:$O$33,9,FALSE)),0,VLOOKUP($C31,'2007-8'!$C$13:$O$33,9,FALSE))</f>
        <v>5</v>
      </c>
      <c r="AI31" s="109">
        <f>IF(ISERROR(VLOOKUP($C31,'2008-9'!$C$13:$O$33,9,FALSE)),0,VLOOKUP($C31,'2008-9'!$C$13:$O$33,9,FALSE))</f>
        <v>4</v>
      </c>
      <c r="AJ31" s="109">
        <f>IF(ISERROR(VLOOKUP($C31,'2009-10'!$C$13:$O$33,9,FALSE)),0,VLOOKUP($C31,'2009-10'!$C$13:$O$33,9,FALSE))</f>
        <v>22</v>
      </c>
      <c r="AK31" s="109">
        <f>IF(ISERROR(VLOOKUP($C31,'2010-1'!$C$13:$O$33,9,FALSE)),0,VLOOKUP($C31,'2010-1'!$C$13:$O$33,9,FALSE))</f>
        <v>0</v>
      </c>
      <c r="AL31" s="109">
        <f>IF(ISERROR(VLOOKUP($C31,'2011-2'!$C$13:$O$33,9,FALSE)),0,VLOOKUP($C31,'2011-2'!$C$13:$O$33,9,FALSE))</f>
        <v>0</v>
      </c>
      <c r="AM31" s="110">
        <f t="shared" si="4"/>
        <v>6.2</v>
      </c>
      <c r="AN31" s="109">
        <f>IF(ISERROR(VLOOKUP($C31,'2007-8'!$C$13:$O$33,10,FALSE)),0,VLOOKUP($C31,'2007-8'!$C$13:$O$33,10,FALSE))</f>
        <v>2</v>
      </c>
      <c r="AO31" s="109">
        <f>IF(ISERROR(VLOOKUP($C31,'2008-9'!$C$13:$O$33,10,FALSE)),0,VLOOKUP($C31,'2008-9'!$C$13:$O$33,10,FALSE))</f>
        <v>3</v>
      </c>
      <c r="AP31" s="109">
        <f>IF(ISERROR(VLOOKUP($C31,'2009-10'!$C$13:$O$33,10,FALSE)),0,VLOOKUP($C31,'2009-10'!$C$13:$O$33,10,FALSE))</f>
        <v>11</v>
      </c>
      <c r="AQ31" s="109">
        <f>IF(ISERROR(VLOOKUP($C31,'2010-1'!$C$13:$O$33,10,FALSE)),0,VLOOKUP($C31,'2010-1'!$C$13:$O$33,10,FALSE))</f>
        <v>0</v>
      </c>
      <c r="AR31" s="109">
        <f>IF(ISERROR(VLOOKUP($C31,'2011-2'!$C$13:$O$33,10,FALSE)),0,VLOOKUP($C31,'2011-2'!$C$13:$O$33,10,FALSE))</f>
        <v>0</v>
      </c>
      <c r="AS31" s="110">
        <f t="shared" si="5"/>
        <v>3.2</v>
      </c>
      <c r="AT31" s="109">
        <f>IF(ISERROR(VLOOKUP($C31,'2007-8'!$C$13:$O$33,11,FALSE)),0,VLOOKUP($C31,'2007-8'!$C$13:$O$33,11,FALSE))</f>
        <v>40</v>
      </c>
      <c r="AU31" s="109">
        <f>IF(ISERROR(VLOOKUP($C31,'2008-9'!$C$13:$O$33,11,FALSE)),0,VLOOKUP($C31,'2008-9'!$C$13:$O$33,11,FALSE))</f>
        <v>75</v>
      </c>
      <c r="AV31" s="109">
        <f>IF(ISERROR(VLOOKUP($C31,'2009-10'!$C$13:$O$33,11,FALSE)),0,VLOOKUP($C31,'2009-10'!$C$13:$O$33,11,FALSE))</f>
        <v>50</v>
      </c>
      <c r="AW31" s="109">
        <v>0</v>
      </c>
      <c r="AX31" s="109">
        <v>0</v>
      </c>
      <c r="AY31" s="110">
        <f t="shared" si="6"/>
        <v>33</v>
      </c>
      <c r="AZ31" s="109">
        <f>IF(ISERROR(VLOOKUP($C31,'2007-8'!$C$13:$O$33,12,FALSE)),0,VLOOKUP($C31,'2007-8'!$C$13:$O$33,12,FALSE))</f>
        <v>21</v>
      </c>
      <c r="BA31" s="109">
        <f>IF(ISERROR(VLOOKUP($C31,'2008-9'!$C$13:$O$33,12,FALSE)),0,VLOOKUP($C31,'2008-9'!$C$13:$O$33,12,FALSE))</f>
        <v>12</v>
      </c>
      <c r="BB31" s="109">
        <f>IF(ISERROR(VLOOKUP($C31,'2009-10'!$C$13:$O$33,12,FALSE)),0,VLOOKUP($C31,'2009-10'!$C$13:$O$33,12,FALSE))</f>
        <v>20</v>
      </c>
      <c r="BC31" s="109">
        <f>IF(ISERROR(VLOOKUP($C31,'2010-1'!$C$13:$O$33,12,FALSE)),0,VLOOKUP($C31,'2010-1'!$C$13:$O$33,12,FALSE))</f>
        <v>2</v>
      </c>
      <c r="BD31" s="109">
        <f>IF(ISERROR(VLOOKUP($C31,'2011-2'!$C$13:$O$33,12,FALSE)),0,VLOOKUP($C31,'2011-2'!$C$13:$O$33,12,FALSE))</f>
        <v>0</v>
      </c>
      <c r="BE31" s="110">
        <f t="shared" si="7"/>
        <v>11</v>
      </c>
      <c r="BF31" s="109">
        <f>IF(ISERROR(VLOOKUP($C31,'2007-8'!$C$13:$O$33,13,FALSE)),0,VLOOKUP($C31,'2007-8'!$C$13:$O$33,13,FALSE))</f>
        <v>3</v>
      </c>
      <c r="BG31" s="109">
        <f>IF(ISERROR(VLOOKUP($C31,'2008-9'!$C$13:$O$33,13,FALSE)),0,VLOOKUP($C31,'2008-9'!$C$13:$O$33,13,FALSE))</f>
        <v>1</v>
      </c>
      <c r="BH31" s="109">
        <f>IF(ISERROR(VLOOKUP($C31,'2009-10'!$C$13:$O$33,13,FALSE)),0,VLOOKUP($C31,'2009-10'!$C$13:$O$33,13,FALSE))</f>
        <v>1</v>
      </c>
      <c r="BI31" s="109">
        <f>IF(ISERROR(VLOOKUP($C31,'2010-1'!$C$13:$O$33,13,FALSE)),0,VLOOKUP($C31,'2010-1'!$C$13:$O$33,13,FALSE))</f>
        <v>2</v>
      </c>
      <c r="BJ31" s="109">
        <f>IF(ISERROR(VLOOKUP($C31,'2011-2'!$C$13:$O$33,13,FALSE)),0,VLOOKUP($C31,'2011-2'!$C$13:$O$33,13,FALSE))</f>
        <v>0</v>
      </c>
      <c r="BK31" s="110">
        <f t="shared" si="8"/>
        <v>1.4</v>
      </c>
    </row>
    <row r="32" spans="1:63" ht="15">
      <c r="A32" s="12"/>
      <c r="B32" s="9"/>
      <c r="C32" s="10" t="s">
        <v>95</v>
      </c>
      <c r="D32" s="91">
        <f>IF(ISERROR(VLOOKUP($C32,'2007-8'!$C$13:$O$33,2,FALSE)),0,VLOOKUP($C32,'2007-8'!$C$13:$O$33,2,FALSE))</f>
        <v>0</v>
      </c>
      <c r="E32" s="70">
        <f>IF(ISERROR(VLOOKUP($C32,'2008-9'!$C$13:$O$33,2,FALSE)),0,VLOOKUP($C32,'2008-9'!$C$13:$O$33,2,FALSE))</f>
        <v>0</v>
      </c>
      <c r="F32" s="70">
        <f>IF(ISERROR(VLOOKUP($C32,'2009-10'!$C$13:$O$33,2,FALSE)),0,VLOOKUP($C32,'2009-10'!$C$13:$O$33,2,FALSE))</f>
        <v>0</v>
      </c>
      <c r="G32" s="70">
        <f>IF(ISERROR(VLOOKUP($C32,'2010-1'!$C$13:$O$33,2,FALSE)),0,VLOOKUP($C32,'2010-1'!$C$13:$O$33,2,FALSE))</f>
        <v>15</v>
      </c>
      <c r="H32" s="70">
        <f>IF(ISERROR(VLOOKUP($C32,'[1]2001-2'!$C$13:$O$33,2,FALSE)),0,VLOOKUP($C32,'2011-2'!$C$13:$O$33,2,FALSE))</f>
        <v>0</v>
      </c>
      <c r="I32" s="98">
        <f t="shared" si="0"/>
        <v>3</v>
      </c>
      <c r="J32" s="91">
        <f>IF(ISERROR(VLOOKUP($C32,'2007-8'!$C$13:$O$33,3,FALSE)),0,VLOOKUP($C32,'2007-8'!$C$13:$O$33,3,FALSE))</f>
        <v>0</v>
      </c>
      <c r="K32" s="70">
        <f>IF(ISERROR(VLOOKUP($C32,'2008-9'!$C$13:$O$33,3,FALSE)),0,VLOOKUP($C32,'2008-9'!$C$13:$O$33,3,FALSE))</f>
        <v>0</v>
      </c>
      <c r="L32" s="70">
        <f>IF(ISERROR(VLOOKUP($C32,'2009-10'!$C$13:$O$33,3,FALSE)),0,VLOOKUP($C32,'2009-10'!$C$13:$O$33,3,FALSE))</f>
        <v>0</v>
      </c>
      <c r="M32" s="70">
        <f>IF(ISERROR(VLOOKUP($C32,'2010-1'!$C$13:$O$33,3,FALSE)),0,VLOOKUP($C32,'2010-1'!$C$13:$O$33,3,FALSE))</f>
        <v>60</v>
      </c>
      <c r="N32" s="70">
        <f>IF(ISERROR(VLOOKUP($C32,'2011-2'!$C$13:$O$33,3,FALSE)),0,VLOOKUP($C32,'2011-2'!$C$13:$O$33,3,FALSE))</f>
        <v>50</v>
      </c>
      <c r="O32" s="100">
        <f t="shared" si="1"/>
        <v>22</v>
      </c>
      <c r="P32" s="109">
        <f>IF(ISERROR(VLOOKUP($C32,'2007-8'!$C$13:$O$33,4,FALSE)),0,VLOOKUP($C32,'2007-8'!$C$13:$O$33,4,FALSE))</f>
        <v>0</v>
      </c>
      <c r="Q32" s="109">
        <f>IF(ISERROR(VLOOKUP($C32,'2008-9'!$C$13:$O$33,4,FALSE)),0,VLOOKUP($C32,'2008-9'!$C$13:$O$33,4,FALSE))</f>
        <v>0</v>
      </c>
      <c r="R32" s="109">
        <f>IF(ISERROR(VLOOKUP($C32,'2009-10'!$C$13:$O$33,4,FALSE)),0,VLOOKUP($C32,'2009-10'!$C$13:$O$33,4,FALSE))</f>
        <v>0</v>
      </c>
      <c r="S32" s="109">
        <f>IF(ISERROR(VLOOKUP($C32,'2010-1'!$C$13:$O$33,4,FALSE)),0,VLOOKUP($C32,'2010-1'!$C$13:$O$33,4,FALSE))</f>
        <v>4</v>
      </c>
      <c r="T32" s="109">
        <f>IF(ISERROR(VLOOKUP($C32,'2011-2'!$C$13:$O$33,4,FALSE)),0,VLOOKUP($C32,'2011-2'!$C$13:$O$33,4,FALSE))</f>
        <v>5</v>
      </c>
      <c r="U32" s="110">
        <f t="shared" si="9"/>
        <v>1.8</v>
      </c>
      <c r="V32" s="109">
        <f>IF(ISERROR(VLOOKUP($C32,'2007-8'!$C$13:$O$33,5,FALSE)),0,VLOOKUP($C32,'2007-8'!$C$13:$O$33,5,FALSE))</f>
        <v>0</v>
      </c>
      <c r="W32" s="109">
        <f>IF(ISERROR(VLOOKUP($C32,'2008-9'!$C$13:$O$33,5,FALSE)),0,VLOOKUP($C32,'2008-9'!$C$13:$O$33,5,FALSE))</f>
        <v>0</v>
      </c>
      <c r="X32" s="109">
        <f>IF(ISERROR(VLOOKUP($C32,'2009-10'!$C$13:$O$33,5,FALSE)),0,VLOOKUP($C32,'2009-10'!$C$13:$O$33,5,FALSE))</f>
        <v>0</v>
      </c>
      <c r="Y32" s="109">
        <f>IF(ISERROR(VLOOKUP($C32,'2010-1'!$C$13:$O$33,5,FALSE)),0,VLOOKUP($C32,'2010-1'!$C$13:$O$33,5,FALSE))</f>
        <v>0</v>
      </c>
      <c r="Z32" s="109">
        <f>IF(ISERROR(VLOOKUP($C32,'2011-2'!$C$13:$O$33,5,FALSE)),0,VLOOKUP($C32,'2011-2'!$C$13:$O$33,5,FALSE))</f>
        <v>0</v>
      </c>
      <c r="AA32" s="110">
        <f t="shared" si="2"/>
        <v>0</v>
      </c>
      <c r="AB32" s="109">
        <f>IF(ISERROR(VLOOKUP($C32,'2007-8'!$C$13:$O$33,7,FALSE)),0,VLOOKUP($C32,'2007-8'!$C$13:$O$33,7,FALSE))</f>
        <v>0</v>
      </c>
      <c r="AC32" s="109">
        <f>IF(ISERROR(VLOOKUP($C32,'2008-9'!$C$13:$O$33,7,FALSE)),0,VLOOKUP($C32,'2008-9'!$C$13:$O$33,7,FALSE))</f>
        <v>0</v>
      </c>
      <c r="AD32" s="109">
        <f>IF(ISERROR(VLOOKUP($C32,'2009-10'!$C$13:$O$33,7,FALSE)),0,VLOOKUP($C32,'2009-10'!$C$13:$O$33,7,FALSE))</f>
        <v>0</v>
      </c>
      <c r="AE32" s="109">
        <f>IF(ISERROR(VLOOKUP($C32,'2010-1'!$C$13:$O$33,7,FALSE)),0,VLOOKUP($C32,'2010-1'!$C$13:$O$33,7,FALSE))</f>
        <v>23</v>
      </c>
      <c r="AF32" s="109">
        <f>IF(ISERROR(VLOOKUP($C32,'2011-2'!$C$13:$O$33,7,FALSE)),0,VLOOKUP($C32,'2011-2'!$C$13:$O$33,7,FALSE))</f>
        <v>22</v>
      </c>
      <c r="AG32" s="110">
        <f t="shared" si="3"/>
        <v>9</v>
      </c>
      <c r="AH32" s="109">
        <f>IF(ISERROR(VLOOKUP($C32,'2007-8'!$C$13:$O$33,9,FALSE)),0,VLOOKUP($C32,'2007-8'!$C$13:$O$33,9,FALSE))</f>
        <v>0</v>
      </c>
      <c r="AI32" s="109">
        <f>IF(ISERROR(VLOOKUP($C32,'2008-9'!$C$13:$O$33,9,FALSE)),0,VLOOKUP($C32,'2008-9'!$C$13:$O$33,9,FALSE))</f>
        <v>0</v>
      </c>
      <c r="AJ32" s="109">
        <f>IF(ISERROR(VLOOKUP($C32,'2009-10'!$C$13:$O$33,9,FALSE)),0,VLOOKUP($C32,'2009-10'!$C$13:$O$33,9,FALSE))</f>
        <v>0</v>
      </c>
      <c r="AK32" s="109">
        <f>IF(ISERROR(VLOOKUP($C32,'2010-1'!$C$13:$O$33,9,FALSE)),0,VLOOKUP($C32,'2010-1'!$C$13:$O$33,9,FALSE))</f>
        <v>39</v>
      </c>
      <c r="AL32" s="109">
        <f>IF(ISERROR(VLOOKUP($C32,'2011-2'!$C$13:$O$33,9,FALSE)),0,VLOOKUP($C32,'2011-2'!$C$13:$O$33,9,FALSE))</f>
        <v>15</v>
      </c>
      <c r="AM32" s="110">
        <f t="shared" si="4"/>
        <v>10.8</v>
      </c>
      <c r="AN32" s="109">
        <f>IF(ISERROR(VLOOKUP($C32,'2007-8'!$C$13:$O$33,10,FALSE)),0,VLOOKUP($C32,'2007-8'!$C$13:$O$33,10,FALSE))</f>
        <v>0</v>
      </c>
      <c r="AO32" s="109">
        <f>IF(ISERROR(VLOOKUP($C32,'2008-9'!$C$13:$O$33,10,FALSE)),0,VLOOKUP($C32,'2008-9'!$C$13:$O$33,10,FALSE))</f>
        <v>0</v>
      </c>
      <c r="AP32" s="109">
        <f>IF(ISERROR(VLOOKUP($C32,'2009-10'!$C$13:$O$33,10,FALSE)),0,VLOOKUP($C32,'2009-10'!$C$13:$O$33,10,FALSE))</f>
        <v>0</v>
      </c>
      <c r="AQ32" s="109">
        <f>IF(ISERROR(VLOOKUP($C32,'2010-1'!$C$13:$O$33,10,FALSE)),0,VLOOKUP($C32,'2010-1'!$C$13:$O$33,10,FALSE))</f>
        <v>14</v>
      </c>
      <c r="AR32" s="109">
        <f>IF(ISERROR(VLOOKUP($C32,'2011-2'!$C$13:$O$33,10,FALSE)),0,VLOOKUP($C32,'2011-2'!$C$13:$O$33,10,FALSE))</f>
        <v>6</v>
      </c>
      <c r="AS32" s="110">
        <f t="shared" si="5"/>
        <v>4</v>
      </c>
      <c r="AT32" s="109">
        <f>IF(ISERROR(VLOOKUP($C32,'2007-8'!$C$13:$O$33,11,FALSE)),0,VLOOKUP($C32,'2007-8'!$C$13:$O$33,11,FALSE))</f>
        <v>0</v>
      </c>
      <c r="AU32" s="109">
        <f>IF(ISERROR(VLOOKUP($C32,'2008-9'!$C$13:$O$33,11,FALSE)),0,VLOOKUP($C32,'2008-9'!$C$13:$O$33,11,FALSE))</f>
        <v>0</v>
      </c>
      <c r="AV32" s="109">
        <f>IF(ISERROR(VLOOKUP($C32,'2009-10'!$C$13:$O$33,11,FALSE)),0,VLOOKUP($C32,'2009-10'!$C$13:$O$33,11,FALSE))</f>
        <v>0</v>
      </c>
      <c r="AW32" s="109">
        <f>IF(ISERROR(VLOOKUP($C32,'2010-1'!$C$13:$O$33,11,FALSE)),0,VLOOKUP($C32,'2010-1'!$C$13:$O$33,11,FALSE))</f>
        <v>35.9</v>
      </c>
      <c r="AX32" s="109">
        <f>IF(ISERROR(VLOOKUP($C32,'2011-2'!$C$13:$O$33,11,FALSE)),0,VLOOKUP($C32,'2011-2'!$C$13:$O$33,11,FALSE))</f>
        <v>40</v>
      </c>
      <c r="AY32" s="110">
        <f t="shared" si="6"/>
        <v>15.180000000000001</v>
      </c>
      <c r="AZ32" s="109">
        <f>IF(ISERROR(VLOOKUP($C32,'2007-8'!$C$13:$O$33,12,FALSE)),0,VLOOKUP($C32,'2007-8'!$C$13:$O$33,12,FALSE))</f>
        <v>0</v>
      </c>
      <c r="BA32" s="109">
        <f>IF(ISERROR(VLOOKUP($C32,'2008-9'!$C$13:$O$33,12,FALSE)),0,VLOOKUP($C32,'2008-9'!$C$13:$O$33,12,FALSE))</f>
        <v>0</v>
      </c>
      <c r="BB32" s="109">
        <f>IF(ISERROR(VLOOKUP($C32,'2009-10'!$C$13:$O$33,12,FALSE)),0,VLOOKUP($C32,'2009-10'!$C$13:$O$33,12,FALSE))</f>
        <v>0</v>
      </c>
      <c r="BC32" s="109">
        <f>IF(ISERROR(VLOOKUP($C32,'2010-1'!$C$13:$O$33,12,FALSE)),0,VLOOKUP($C32,'2010-1'!$C$13:$O$33,12,FALSE))</f>
        <v>23</v>
      </c>
      <c r="BD32" s="109">
        <f>IF(ISERROR(VLOOKUP($C32,'2011-2'!$C$13:$O$33,12,FALSE)),0,VLOOKUP($C32,'2011-2'!$C$13:$O$33,12,FALSE))</f>
        <v>7</v>
      </c>
      <c r="BE32" s="110">
        <f t="shared" si="7"/>
        <v>6</v>
      </c>
      <c r="BF32" s="109">
        <f>IF(ISERROR(VLOOKUP($C32,'2007-8'!$C$13:$O$33,13,FALSE)),0,VLOOKUP($C32,'2007-8'!$C$13:$O$33,13,FALSE))</f>
        <v>0</v>
      </c>
      <c r="BG32" s="109">
        <f>IF(ISERROR(VLOOKUP($C32,'2008-9'!$C$13:$O$33,13,FALSE)),0,VLOOKUP($C32,'2008-9'!$C$13:$O$33,13,FALSE))</f>
        <v>0</v>
      </c>
      <c r="BH32" s="109">
        <f>IF(ISERROR(VLOOKUP($C32,'2009-10'!$C$13:$O$33,13,FALSE)),0,VLOOKUP($C32,'2009-10'!$C$13:$O$33,13,FALSE))</f>
        <v>0</v>
      </c>
      <c r="BI32" s="109">
        <f>IF(ISERROR(VLOOKUP($C32,'2010-1'!$C$13:$O$33,13,FALSE)),0,VLOOKUP($C32,'2010-1'!$C$13:$O$33,13,FALSE))</f>
        <v>2</v>
      </c>
      <c r="BJ32" s="109">
        <f>IF(ISERROR(VLOOKUP($C32,'2011-2'!$C$13:$O$33,13,FALSE)),0,VLOOKUP($C32,'2011-2'!$C$13:$O$33,13,FALSE))</f>
        <v>1</v>
      </c>
      <c r="BK32" s="110">
        <f t="shared" si="8"/>
        <v>0.6</v>
      </c>
    </row>
    <row r="33" spans="1:63" ht="15">
      <c r="A33" s="12"/>
      <c r="B33" s="9"/>
      <c r="C33" s="10" t="s">
        <v>38</v>
      </c>
      <c r="D33" s="91">
        <f>IF(ISERROR(VLOOKUP($C33,'2007-8'!$C$13:$O$33,2,FALSE)),0,VLOOKUP($C33,'2007-8'!$C$13:$O$33,2,FALSE))</f>
        <v>13</v>
      </c>
      <c r="E33" s="70">
        <f>IF(ISERROR(VLOOKUP($C33,'2008-9'!$C$13:$O$33,2,FALSE)),0,VLOOKUP($C33,'2008-9'!$C$13:$O$33,2,FALSE))</f>
        <v>6</v>
      </c>
      <c r="F33" s="70">
        <f>IF(ISERROR(VLOOKUP($C33,'2009-10'!$C$13:$O$33,2,FALSE)),0,VLOOKUP($C33,'2009-10'!$C$13:$O$33,2,FALSE))</f>
        <v>1</v>
      </c>
      <c r="G33" s="70">
        <f>IF(ISERROR(VLOOKUP($C33,'2010-1'!$C$13:$O$33,2,FALSE)),0,VLOOKUP($C33,'2010-1'!$C$13:$O$33,2,FALSE))</f>
        <v>0</v>
      </c>
      <c r="H33" s="70">
        <f>IF(ISERROR(VLOOKUP($C33,'[1]2001-2'!$C$13:$O$33,2,FALSE)),0,VLOOKUP($C33,'2011-2'!$C$13:$O$33,2,FALSE))</f>
        <v>0</v>
      </c>
      <c r="I33" s="98">
        <f t="shared" si="0"/>
        <v>4</v>
      </c>
      <c r="J33" s="91">
        <f>IF(ISERROR(VLOOKUP($C33,'2007-8'!$C$13:$O$33,3,FALSE)),0,VLOOKUP($C33,'2007-8'!$C$13:$O$33,3,FALSE))</f>
        <v>146</v>
      </c>
      <c r="K33" s="70">
        <f>IF(ISERROR(VLOOKUP($C33,'2008-9'!$C$13:$O$33,3,FALSE)),0,VLOOKUP($C33,'2008-9'!$C$13:$O$33,3,FALSE))</f>
        <v>64</v>
      </c>
      <c r="L33" s="70">
        <f>IF(ISERROR(VLOOKUP($C33,'2009-10'!$C$13:$O$33,3,FALSE)),0,VLOOKUP($C33,'2009-10'!$C$13:$O$33,3,FALSE))</f>
        <v>0</v>
      </c>
      <c r="M33" s="70">
        <f>IF(ISERROR(VLOOKUP($C33,'2010-1'!$C$13:$O$33,3,FALSE)),0,VLOOKUP($C33,'2010-1'!$C$13:$O$33,3,FALSE))</f>
        <v>0</v>
      </c>
      <c r="N33" s="70">
        <f>IF(ISERROR(VLOOKUP($C33,'2011-2'!$C$13:$O$33,3,FALSE)),0,VLOOKUP($C33,'2011-2'!$C$13:$O$33,3,FALSE))</f>
        <v>0</v>
      </c>
      <c r="O33" s="100">
        <f t="shared" si="1"/>
        <v>42</v>
      </c>
      <c r="P33" s="109">
        <f>IF(ISERROR(VLOOKUP($C33,'2007-8'!$C$13:$O$33,4,FALSE)),0,VLOOKUP($C33,'2007-8'!$C$13:$O$33,4,FALSE))</f>
        <v>11</v>
      </c>
      <c r="Q33" s="109">
        <f>IF(ISERROR(VLOOKUP($C33,'2008-9'!$C$13:$O$33,4,FALSE)),0,VLOOKUP($C33,'2008-9'!$C$13:$O$33,4,FALSE))</f>
        <v>11</v>
      </c>
      <c r="R33" s="109">
        <f>IF(ISERROR(VLOOKUP($C33,'2009-10'!$C$13:$O$33,4,FALSE)),0,VLOOKUP($C33,'2009-10'!$C$13:$O$33,4,FALSE))</f>
        <v>0</v>
      </c>
      <c r="S33" s="109">
        <f>IF(ISERROR(VLOOKUP($C33,'2010-1'!$C$13:$O$33,4,FALSE)),0,VLOOKUP($C33,'2010-1'!$C$13:$O$33,4,FALSE))</f>
        <v>0</v>
      </c>
      <c r="T33" s="109">
        <f>IF(ISERROR(VLOOKUP($C33,'2011-2'!$C$13:$O$33,4,FALSE)),0,VLOOKUP($C33,'2011-2'!$C$13:$O$33,4,FALSE))</f>
        <v>0</v>
      </c>
      <c r="U33" s="110">
        <f t="shared" si="9"/>
        <v>4.4</v>
      </c>
      <c r="V33" s="109">
        <f>IF(ISERROR(VLOOKUP($C33,'2007-8'!$C$13:$O$33,5,FALSE)),0,VLOOKUP($C33,'2007-8'!$C$13:$O$33,5,FALSE))</f>
        <v>15</v>
      </c>
      <c r="W33" s="109">
        <f>IF(ISERROR(VLOOKUP($C33,'2008-9'!$C$13:$O$33,5,FALSE)),0,VLOOKUP($C33,'2008-9'!$C$13:$O$33,5,FALSE))</f>
        <v>5</v>
      </c>
      <c r="X33" s="109">
        <f>IF(ISERROR(VLOOKUP($C33,'2009-10'!$C$13:$O$33,5,FALSE)),0,VLOOKUP($C33,'2009-10'!$C$13:$O$33,5,FALSE))</f>
        <v>0</v>
      </c>
      <c r="Y33" s="109">
        <f>IF(ISERROR(VLOOKUP($C33,'2010-1'!$C$13:$O$33,5,FALSE)),0,VLOOKUP($C33,'2010-1'!$C$13:$O$33,5,FALSE))</f>
        <v>0</v>
      </c>
      <c r="Z33" s="109">
        <f>IF(ISERROR(VLOOKUP($C33,'2011-2'!$C$13:$O$33,5,FALSE)),0,VLOOKUP($C33,'2011-2'!$C$13:$O$33,5,FALSE))</f>
        <v>0</v>
      </c>
      <c r="AA33" s="110">
        <f t="shared" si="2"/>
        <v>4</v>
      </c>
      <c r="AB33" s="109">
        <f>IF(ISERROR(VLOOKUP($C33,'2007-8'!$C$13:$O$33,7,FALSE)),0,VLOOKUP($C33,'2007-8'!$C$13:$O$33,7,FALSE))</f>
        <v>43</v>
      </c>
      <c r="AC33" s="109">
        <f>IF(ISERROR(VLOOKUP($C33,'2008-9'!$C$13:$O$33,7,FALSE)),0,VLOOKUP($C33,'2008-9'!$C$13:$O$33,7,FALSE))</f>
        <v>19</v>
      </c>
      <c r="AD33" s="109">
        <f>IF(ISERROR(VLOOKUP($C33,'2009-10'!$C$13:$O$33,7,FALSE)),0,VLOOKUP($C33,'2009-10'!$C$13:$O$33,7,FALSE))</f>
        <v>0</v>
      </c>
      <c r="AE33" s="109">
        <f>IF(ISERROR(VLOOKUP($C33,'2010-1'!$C$13:$O$33,7,FALSE)),0,VLOOKUP($C33,'2010-1'!$C$13:$O$33,7,FALSE))</f>
        <v>0</v>
      </c>
      <c r="AF33" s="109">
        <f>IF(ISERROR(VLOOKUP($C33,'2011-2'!$C$13:$O$33,7,FALSE)),0,VLOOKUP($C33,'2011-2'!$C$13:$O$33,7,FALSE))</f>
        <v>0</v>
      </c>
      <c r="AG33" s="110">
        <f t="shared" si="3"/>
        <v>12.4</v>
      </c>
      <c r="AH33" s="109">
        <f>IF(ISERROR(VLOOKUP($C33,'2007-8'!$C$13:$O$33,9,FALSE)),0,VLOOKUP($C33,'2007-8'!$C$13:$O$33,9,FALSE))</f>
        <v>24</v>
      </c>
      <c r="AI33" s="109">
        <f>IF(ISERROR(VLOOKUP($C33,'2008-9'!$C$13:$O$33,9,FALSE)),0,VLOOKUP($C33,'2008-9'!$C$13:$O$33,9,FALSE))</f>
        <v>16</v>
      </c>
      <c r="AJ33" s="109">
        <f>IF(ISERROR(VLOOKUP($C33,'2009-10'!$C$13:$O$33,9,FALSE)),0,VLOOKUP($C33,'2009-10'!$C$13:$O$33,9,FALSE))</f>
        <v>0</v>
      </c>
      <c r="AK33" s="109">
        <f>IF(ISERROR(VLOOKUP($C33,'2010-1'!$C$13:$O$33,9,FALSE)),0,VLOOKUP($C33,'2010-1'!$C$13:$O$33,9,FALSE))</f>
        <v>0</v>
      </c>
      <c r="AL33" s="109">
        <f>IF(ISERROR(VLOOKUP($C33,'2011-2'!$C$13:$O$33,9,FALSE)),0,VLOOKUP($C33,'2011-2'!$C$13:$O$33,9,FALSE))</f>
        <v>0</v>
      </c>
      <c r="AM33" s="110">
        <f t="shared" si="4"/>
        <v>8</v>
      </c>
      <c r="AN33" s="109">
        <f>IF(ISERROR(VLOOKUP($C33,'2007-8'!$C$13:$O$33,10,FALSE)),0,VLOOKUP($C33,'2007-8'!$C$13:$O$33,10,FALSE))</f>
        <v>15</v>
      </c>
      <c r="AO33" s="109">
        <f>IF(ISERROR(VLOOKUP($C33,'2008-9'!$C$13:$O$33,10,FALSE)),0,VLOOKUP($C33,'2008-9'!$C$13:$O$33,10,FALSE))</f>
        <v>11</v>
      </c>
      <c r="AP33" s="109">
        <f>IF(ISERROR(VLOOKUP($C33,'2009-10'!$C$13:$O$33,10,FALSE)),0,VLOOKUP($C33,'2009-10'!$C$13:$O$33,10,FALSE))</f>
        <v>0</v>
      </c>
      <c r="AQ33" s="109">
        <f>IF(ISERROR(VLOOKUP($C33,'2010-1'!$C$13:$O$33,10,FALSE)),0,VLOOKUP($C33,'2010-1'!$C$13:$O$33,10,FALSE))</f>
        <v>0</v>
      </c>
      <c r="AR33" s="109">
        <f>IF(ISERROR(VLOOKUP($C33,'2011-2'!$C$13:$O$33,10,FALSE)),0,VLOOKUP($C33,'2011-2'!$C$13:$O$33,10,FALSE))</f>
        <v>0</v>
      </c>
      <c r="AS33" s="110">
        <f t="shared" si="5"/>
        <v>5.2</v>
      </c>
      <c r="AT33" s="109">
        <f>IF(ISERROR(VLOOKUP($C33,'2007-8'!$C$13:$O$33,11,FALSE)),0,VLOOKUP($C33,'2007-8'!$C$13:$O$33,11,FALSE))</f>
        <v>62.5</v>
      </c>
      <c r="AU33" s="109">
        <f>IF(ISERROR(VLOOKUP($C33,'2008-9'!$C$13:$O$33,11,FALSE)),0,VLOOKUP($C33,'2008-9'!$C$13:$O$33,11,FALSE))</f>
        <v>68.8</v>
      </c>
      <c r="AV33" s="109">
        <v>0</v>
      </c>
      <c r="AW33" s="109">
        <v>0</v>
      </c>
      <c r="AX33" s="109">
        <v>0</v>
      </c>
      <c r="AY33" s="110">
        <f t="shared" si="6"/>
        <v>26.26</v>
      </c>
      <c r="AZ33" s="109">
        <f>IF(ISERROR(VLOOKUP($C33,'2007-8'!$C$13:$O$33,12,FALSE)),0,VLOOKUP($C33,'2007-8'!$C$13:$O$33,12,FALSE))</f>
        <v>29</v>
      </c>
      <c r="BA33" s="109">
        <f>IF(ISERROR(VLOOKUP($C33,'2008-9'!$C$13:$O$33,12,FALSE)),0,VLOOKUP($C33,'2008-9'!$C$13:$O$33,12,FALSE))</f>
        <v>10</v>
      </c>
      <c r="BB33" s="109">
        <f>IF(ISERROR(VLOOKUP($C33,'2009-10'!$C$13:$O$33,12,FALSE)),0,VLOOKUP($C33,'2009-10'!$C$13:$O$33,12,FALSE))</f>
        <v>3</v>
      </c>
      <c r="BC33" s="109">
        <f>IF(ISERROR(VLOOKUP($C33,'2010-1'!$C$13:$O$33,12,FALSE)),0,VLOOKUP($C33,'2010-1'!$C$13:$O$33,12,FALSE))</f>
        <v>0</v>
      </c>
      <c r="BD33" s="109">
        <f>IF(ISERROR(VLOOKUP($C33,'2011-2'!$C$13:$O$33,12,FALSE)),0,VLOOKUP($C33,'2011-2'!$C$13:$O$33,12,FALSE))</f>
        <v>0</v>
      </c>
      <c r="BE33" s="110">
        <f t="shared" si="7"/>
        <v>8.4</v>
      </c>
      <c r="BF33" s="109">
        <f>IF(ISERROR(VLOOKUP($C33,'2007-8'!$C$13:$O$33,13,FALSE)),0,VLOOKUP($C33,'2007-8'!$C$13:$O$33,13,FALSE))</f>
        <v>2</v>
      </c>
      <c r="BG33" s="109">
        <f>IF(ISERROR(VLOOKUP($C33,'2008-9'!$C$13:$O$33,13,FALSE)),0,VLOOKUP($C33,'2008-9'!$C$13:$O$33,13,FALSE))</f>
        <v>2</v>
      </c>
      <c r="BH33" s="109">
        <f>IF(ISERROR(VLOOKUP($C33,'2009-10'!$C$13:$O$33,13,FALSE)),0,VLOOKUP($C33,'2009-10'!$C$13:$O$33,13,FALSE))</f>
        <v>3</v>
      </c>
      <c r="BI33" s="109">
        <f>IF(ISERROR(VLOOKUP($C33,'2010-1'!$C$13:$O$33,13,FALSE)),0,VLOOKUP($C33,'2010-1'!$C$13:$O$33,13,FALSE))</f>
        <v>0</v>
      </c>
      <c r="BJ33" s="109">
        <f>IF(ISERROR(VLOOKUP($C33,'2011-2'!$C$13:$O$33,13,FALSE)),0,VLOOKUP($C33,'2011-2'!$C$13:$O$33,13,FALSE))</f>
        <v>0</v>
      </c>
      <c r="BK33" s="110">
        <f t="shared" si="8"/>
        <v>1.4</v>
      </c>
    </row>
    <row r="34" spans="1:63" ht="15">
      <c r="A34" s="12"/>
      <c r="B34" s="9"/>
      <c r="C34" s="10" t="s">
        <v>40</v>
      </c>
      <c r="D34" s="91">
        <f>IF(ISERROR(VLOOKUP($C34,'2007-8'!$C$13:$O$33,2,FALSE)),0,VLOOKUP($C34,'2007-8'!$C$13:$O$33,2,FALSE))</f>
        <v>0</v>
      </c>
      <c r="E34" s="70">
        <f>IF(ISERROR(VLOOKUP($C34,'2008-9'!$C$13:$O$33,2,FALSE)),0,VLOOKUP($C34,'2008-9'!$C$13:$O$33,2,FALSE))</f>
        <v>0</v>
      </c>
      <c r="F34" s="70">
        <f>IF(ISERROR(VLOOKUP($C34,'2009-10'!$C$13:$O$33,2,FALSE)),0,VLOOKUP($C34,'2009-10'!$C$13:$O$33,2,FALSE))</f>
        <v>1</v>
      </c>
      <c r="G34" s="70">
        <f>IF(ISERROR(VLOOKUP($C34,'2010-1'!$C$13:$O$33,2,FALSE)),0,VLOOKUP($C34,'2010-1'!$C$13:$O$33,2,FALSE))</f>
        <v>4</v>
      </c>
      <c r="H34" s="70">
        <f>IF(ISERROR(VLOOKUP($C34,'[1]2001-2'!$C$13:$O$33,2,FALSE)),0,VLOOKUP($C34,'2011-2'!$C$13:$O$33,2,FALSE))</f>
        <v>0</v>
      </c>
      <c r="I34" s="98">
        <f t="shared" si="0"/>
        <v>1</v>
      </c>
      <c r="J34" s="91">
        <f>IF(ISERROR(VLOOKUP($C34,'2007-8'!$C$13:$O$33,3,FALSE)),0,VLOOKUP($C34,'2007-8'!$C$13:$O$33,3,FALSE))</f>
        <v>0</v>
      </c>
      <c r="K34" s="70">
        <f>IF(ISERROR(VLOOKUP($C34,'2008-9'!$C$13:$O$33,3,FALSE)),0,VLOOKUP($C34,'2008-9'!$C$13:$O$33,3,FALSE))</f>
        <v>0</v>
      </c>
      <c r="L34" s="70">
        <f>IF(ISERROR(VLOOKUP($C34,'2009-10'!$C$13:$O$33,3,FALSE)),0,VLOOKUP($C34,'2009-10'!$C$13:$O$33,3,FALSE))</f>
        <v>6</v>
      </c>
      <c r="M34" s="70">
        <f>IF(ISERROR(VLOOKUP($C34,'2010-1'!$C$13:$O$33,3,FALSE)),0,VLOOKUP($C34,'2010-1'!$C$13:$O$33,3,FALSE))</f>
        <v>27</v>
      </c>
      <c r="N34" s="70">
        <f>IF(ISERROR(VLOOKUP($C34,'2011-2'!$C$13:$O$33,3,FALSE)),0,VLOOKUP($C34,'2011-2'!$C$13:$O$33,3,FALSE))</f>
        <v>43</v>
      </c>
      <c r="O34" s="100">
        <f t="shared" si="1"/>
        <v>15.2</v>
      </c>
      <c r="P34" s="109">
        <f>IF(ISERROR(VLOOKUP($C34,'2007-8'!$C$13:$O$33,4,FALSE)),0,VLOOKUP($C34,'2007-8'!$C$13:$O$33,4,FALSE))</f>
        <v>0</v>
      </c>
      <c r="Q34" s="109">
        <f>IF(ISERROR(VLOOKUP($C34,'2008-9'!$C$13:$O$33,4,FALSE)),0,VLOOKUP($C34,'2008-9'!$C$13:$O$33,4,FALSE))</f>
      </c>
      <c r="R34" s="109">
        <f>IF(ISERROR(VLOOKUP($C34,'2009-10'!$C$13:$O$33,4,FALSE)),0,VLOOKUP($C34,'2009-10'!$C$13:$O$33,4,FALSE))</f>
        <v>6</v>
      </c>
      <c r="S34" s="109">
        <f>IF(ISERROR(VLOOKUP($C34,'2010-1'!$C$13:$O$33,4,FALSE)),0,VLOOKUP($C34,'2010-1'!$C$13:$O$33,4,FALSE))</f>
        <v>7</v>
      </c>
      <c r="T34" s="109">
        <f>IF(ISERROR(VLOOKUP($C34,'2011-2'!$C$13:$O$33,4,FALSE)),0,VLOOKUP($C34,'2011-2'!$C$13:$O$33,4,FALSE))</f>
        <v>5</v>
      </c>
      <c r="U34" s="110">
        <f t="shared" si="9"/>
        <v>4.5</v>
      </c>
      <c r="V34" s="109">
        <f>IF(ISERROR(VLOOKUP($C34,'2007-8'!$C$13:$O$33,5,FALSE)),0,VLOOKUP($C34,'2007-8'!$C$13:$O$33,5,FALSE))</f>
        <v>0</v>
      </c>
      <c r="W34" s="109">
        <f>IF(ISERROR(VLOOKUP($C34,'2008-9'!$C$13:$O$33,5,FALSE)),0,VLOOKUP($C34,'2008-9'!$C$13:$O$33,5,FALSE))</f>
        <v>0</v>
      </c>
      <c r="X34" s="109">
        <f>IF(ISERROR(VLOOKUP($C34,'2009-10'!$C$13:$O$33,5,FALSE)),0,VLOOKUP($C34,'2009-10'!$C$13:$O$33,5,FALSE))</f>
        <v>0</v>
      </c>
      <c r="Y34" s="109">
        <f>IF(ISERROR(VLOOKUP($C34,'2010-1'!$C$13:$O$33,5,FALSE)),0,VLOOKUP($C34,'2010-1'!$C$13:$O$33,5,FALSE))</f>
        <v>0</v>
      </c>
      <c r="Z34" s="109">
        <f>IF(ISERROR(VLOOKUP($C34,'2011-2'!$C$13:$O$33,5,FALSE)),0,VLOOKUP($C34,'2011-2'!$C$13:$O$33,5,FALSE))</f>
        <v>1</v>
      </c>
      <c r="AA34" s="110">
        <f t="shared" si="2"/>
        <v>0.2</v>
      </c>
      <c r="AB34" s="109">
        <f>IF(ISERROR(VLOOKUP($C34,'2007-8'!$C$13:$O$33,7,FALSE)),0,VLOOKUP($C34,'2007-8'!$C$13:$O$33,7,FALSE))</f>
        <v>0</v>
      </c>
      <c r="AC34" s="109">
        <f>IF(ISERROR(VLOOKUP($C34,'2008-9'!$C$13:$O$33,7,FALSE)),0,VLOOKUP($C34,'2008-9'!$C$13:$O$33,7,FALSE))</f>
        <v>0</v>
      </c>
      <c r="AD34" s="109">
        <f>IF(ISERROR(VLOOKUP($C34,'2009-10'!$C$13:$O$33,7,FALSE)),0,VLOOKUP($C34,'2009-10'!$C$13:$O$33,7,FALSE))</f>
        <v>3</v>
      </c>
      <c r="AE34" s="109">
        <f>IF(ISERROR(VLOOKUP($C34,'2010-1'!$C$13:$O$33,7,FALSE)),0,VLOOKUP($C34,'2010-1'!$C$13:$O$33,7,FALSE))</f>
        <v>12</v>
      </c>
      <c r="AF34" s="109">
        <f>IF(ISERROR(VLOOKUP($C34,'2011-2'!$C$13:$O$33,7,FALSE)),0,VLOOKUP($C34,'2011-2'!$C$13:$O$33,7,FALSE))</f>
        <v>17</v>
      </c>
      <c r="AG34" s="110">
        <f t="shared" si="3"/>
        <v>6.4</v>
      </c>
      <c r="AH34" s="109">
        <f>IF(ISERROR(VLOOKUP($C34,'2007-8'!$C$13:$O$33,9,FALSE)),0,VLOOKUP($C34,'2007-8'!$C$13:$O$33,9,FALSE))</f>
        <v>0</v>
      </c>
      <c r="AI34" s="109">
        <f>IF(ISERROR(VLOOKUP($C34,'2008-9'!$C$13:$O$33,9,FALSE)),0,VLOOKUP($C34,'2008-9'!$C$13:$O$33,9,FALSE))</f>
        <v>0</v>
      </c>
      <c r="AJ34" s="109">
        <f>IF(ISERROR(VLOOKUP($C34,'2009-10'!$C$13:$O$33,9,FALSE)),0,VLOOKUP($C34,'2009-10'!$C$13:$O$33,9,FALSE))</f>
        <v>0</v>
      </c>
      <c r="AK34" s="109">
        <f>IF(ISERROR(VLOOKUP($C34,'2010-1'!$C$13:$O$33,9,FALSE)),0,VLOOKUP($C34,'2010-1'!$C$13:$O$33,9,FALSE))</f>
        <v>8</v>
      </c>
      <c r="AL34" s="109">
        <f>IF(ISERROR(VLOOKUP($C34,'2011-2'!$C$13:$O$33,9,FALSE)),0,VLOOKUP($C34,'2011-2'!$C$13:$O$33,9,FALSE))</f>
        <v>13</v>
      </c>
      <c r="AM34" s="110">
        <f t="shared" si="4"/>
        <v>4.2</v>
      </c>
      <c r="AN34" s="109">
        <f>IF(ISERROR(VLOOKUP($C34,'2007-8'!$C$13:$O$33,10,FALSE)),0,VLOOKUP($C34,'2007-8'!$C$13:$O$33,10,FALSE))</f>
        <v>0</v>
      </c>
      <c r="AO34" s="109">
        <f>IF(ISERROR(VLOOKUP($C34,'2008-9'!$C$13:$O$33,10,FALSE)),0,VLOOKUP($C34,'2008-9'!$C$13:$O$33,10,FALSE))</f>
        <v>0</v>
      </c>
      <c r="AP34" s="109">
        <f>IF(ISERROR(VLOOKUP($C34,'2009-10'!$C$13:$O$33,10,FALSE)),0,VLOOKUP($C34,'2009-10'!$C$13:$O$33,10,FALSE))</f>
        <v>0</v>
      </c>
      <c r="AQ34" s="109">
        <f>IF(ISERROR(VLOOKUP($C34,'2010-1'!$C$13:$O$33,10,FALSE)),0,VLOOKUP($C34,'2010-1'!$C$13:$O$33,10,FALSE))</f>
        <v>3</v>
      </c>
      <c r="AR34" s="109">
        <f>IF(ISERROR(VLOOKUP($C34,'2011-2'!$C$13:$O$33,10,FALSE)),0,VLOOKUP($C34,'2011-2'!$C$13:$O$33,10,FALSE))</f>
        <v>6</v>
      </c>
      <c r="AS34" s="110">
        <f t="shared" si="5"/>
        <v>1.8</v>
      </c>
      <c r="AT34" s="109">
        <v>0</v>
      </c>
      <c r="AU34" s="109">
        <v>0</v>
      </c>
      <c r="AV34" s="109">
        <v>0</v>
      </c>
      <c r="AW34" s="109">
        <f>IF(ISERROR(VLOOKUP($C34,'2010-1'!$C$13:$O$33,11,FALSE)),0,VLOOKUP($C34,'2010-1'!$C$13:$O$33,11,FALSE))</f>
        <v>37.5</v>
      </c>
      <c r="AX34" s="109">
        <f>IF(ISERROR(VLOOKUP($C34,'2011-2'!$C$13:$O$33,11,FALSE)),0,VLOOKUP($C34,'2011-2'!$C$13:$O$33,11,FALSE))</f>
        <v>46.2</v>
      </c>
      <c r="AY34" s="110">
        <f t="shared" si="6"/>
        <v>16.740000000000002</v>
      </c>
      <c r="AZ34" s="109">
        <f>IF(ISERROR(VLOOKUP($C34,'2007-8'!$C$13:$O$33,12,FALSE)),0,VLOOKUP($C34,'2007-8'!$C$13:$O$33,12,FALSE))</f>
        <v>0</v>
      </c>
      <c r="BA34" s="109">
        <f>IF(ISERROR(VLOOKUP($C34,'2008-9'!$C$13:$O$33,12,FALSE)),0,VLOOKUP($C34,'2008-9'!$C$13:$O$33,12,FALSE))</f>
        <v>0</v>
      </c>
      <c r="BB34" s="109">
        <f>IF(ISERROR(VLOOKUP($C34,'2009-10'!$C$13:$O$33,12,FALSE)),0,VLOOKUP($C34,'2009-10'!$C$13:$O$33,12,FALSE))</f>
        <v>1</v>
      </c>
      <c r="BC34" s="109">
        <f>IF(ISERROR(VLOOKUP($C34,'2010-1'!$C$13:$O$33,12,FALSE)),0,VLOOKUP($C34,'2010-1'!$C$13:$O$33,12,FALSE))</f>
        <v>8</v>
      </c>
      <c r="BD34" s="109">
        <f>IF(ISERROR(VLOOKUP($C34,'2011-2'!$C$13:$O$33,12,FALSE)),0,VLOOKUP($C34,'2011-2'!$C$13:$O$33,12,FALSE))</f>
        <v>9</v>
      </c>
      <c r="BE34" s="110">
        <f t="shared" si="7"/>
        <v>3.6</v>
      </c>
      <c r="BF34" s="109">
        <f>IF(ISERROR(VLOOKUP($C34,'2007-8'!$C$13:$O$33,13,FALSE)),0,VLOOKUP($C34,'2007-8'!$C$13:$O$33,13,FALSE))</f>
        <v>0</v>
      </c>
      <c r="BG34" s="109">
        <f>IF(ISERROR(VLOOKUP($C34,'2008-9'!$C$13:$O$33,13,FALSE)),0,VLOOKUP($C34,'2008-9'!$C$13:$O$33,13,FALSE))</f>
        <v>2</v>
      </c>
      <c r="BH34" s="109">
        <f>IF(ISERROR(VLOOKUP($C34,'2009-10'!$C$13:$O$33,13,FALSE)),0,VLOOKUP($C34,'2009-10'!$C$13:$O$33,13,FALSE))</f>
        <v>1</v>
      </c>
      <c r="BI34" s="109">
        <f>IF(ISERROR(VLOOKUP($C34,'2010-1'!$C$13:$O$33,13,FALSE)),0,VLOOKUP($C34,'2010-1'!$C$13:$O$33,13,FALSE))</f>
        <v>2</v>
      </c>
      <c r="BJ34" s="109">
        <f>IF(ISERROR(VLOOKUP($C34,'2011-2'!$C$13:$O$33,13,FALSE)),0,VLOOKUP($C34,'2011-2'!$C$13:$O$33,13,FALSE))</f>
        <v>1</v>
      </c>
      <c r="BK34" s="110">
        <f t="shared" si="8"/>
        <v>1.2</v>
      </c>
    </row>
    <row r="35" spans="1:63" ht="15">
      <c r="A35" s="12">
        <v>0</v>
      </c>
      <c r="B35" s="9"/>
      <c r="C35" s="10" t="s">
        <v>42</v>
      </c>
      <c r="D35" s="91">
        <f>IF(ISERROR(VLOOKUP($C35,'2007-8'!$C$13:$O$33,2,FALSE)),0,VLOOKUP($C35,'2007-8'!$C$13:$O$33,2,FALSE))</f>
        <v>0</v>
      </c>
      <c r="E35" s="70">
        <f>IF(ISERROR(VLOOKUP($C35,'2008-9'!$C$13:$O$33,2,FALSE)),0,VLOOKUP($C35,'2008-9'!$C$13:$O$33,2,FALSE))</f>
        <v>0</v>
      </c>
      <c r="F35" s="70">
        <f>IF(ISERROR(VLOOKUP($C35,'2009-10'!$C$13:$O$33,2,FALSE)),0,VLOOKUP($C35,'2009-10'!$C$13:$O$33,2,FALSE))</f>
        <v>0</v>
      </c>
      <c r="G35" s="70">
        <f>IF(ISERROR(VLOOKUP($C35,'2010-1'!$C$13:$O$33,2,FALSE)),0,VLOOKUP($C35,'2010-1'!$C$13:$O$33,2,FALSE))</f>
        <v>1</v>
      </c>
      <c r="H35" s="70">
        <f>IF(ISERROR(VLOOKUP($C35,'[1]2001-2'!$C$13:$O$33,2,FALSE)),0,VLOOKUP($C35,'2011-2'!$C$13:$O$33,2,FALSE))</f>
        <v>0</v>
      </c>
      <c r="I35" s="98">
        <f t="shared" si="0"/>
        <v>0.2</v>
      </c>
      <c r="J35" s="91">
        <f>IF(ISERROR(VLOOKUP($C35,'2007-8'!$C$13:$O$33,3,FALSE)),0,VLOOKUP($C35,'2007-8'!$C$13:$O$33,3,FALSE))</f>
        <v>0</v>
      </c>
      <c r="K35" s="70">
        <f>IF(ISERROR(VLOOKUP($C35,'2008-9'!$C$13:$O$33,3,FALSE)),0,VLOOKUP($C35,'2008-9'!$C$13:$O$33,3,FALSE))</f>
        <v>0</v>
      </c>
      <c r="L35" s="70">
        <f>IF(ISERROR(VLOOKUP($C35,'2009-10'!$C$13:$O$33,3,FALSE)),0,VLOOKUP($C35,'2009-10'!$C$13:$O$33,3,FALSE))</f>
        <v>0</v>
      </c>
      <c r="M35" s="70">
        <f>IF(ISERROR(VLOOKUP($C35,'2010-1'!$C$13:$O$33,3,FALSE)),0,VLOOKUP($C35,'2010-1'!$C$13:$O$33,3,FALSE))</f>
        <v>1</v>
      </c>
      <c r="N35" s="70">
        <f>IF(ISERROR(VLOOKUP($C35,'2011-2'!$C$13:$O$33,3,FALSE)),0,VLOOKUP($C35,'2011-2'!$C$13:$O$33,3,FALSE))</f>
        <v>14</v>
      </c>
      <c r="O35" s="100">
        <f t="shared" si="1"/>
        <v>3</v>
      </c>
      <c r="P35" s="109">
        <f>IF(ISERROR(VLOOKUP($C35,'2007-8'!$C$13:$O$33,4,FALSE)),0,VLOOKUP($C35,'2007-8'!$C$13:$O$33,4,FALSE))</f>
        <v>0</v>
      </c>
      <c r="Q35" s="109">
        <f>IF(ISERROR(VLOOKUP($C35,'2008-9'!$C$13:$O$33,4,FALSE)),0,VLOOKUP($C35,'2008-9'!$C$13:$O$33,4,FALSE))</f>
      </c>
      <c r="R35" s="109">
        <f>IF(ISERROR(VLOOKUP($C35,'2009-10'!$C$13:$O$33,4,FALSE)),0,VLOOKUP($C35,'2009-10'!$C$13:$O$33,4,FALSE))</f>
        <v>0</v>
      </c>
      <c r="S35" s="109">
        <f>IF(ISERROR(VLOOKUP($C35,'2010-1'!$C$13:$O$33,4,FALSE)),0,VLOOKUP($C35,'2010-1'!$C$13:$O$33,4,FALSE))</f>
        <v>1</v>
      </c>
      <c r="T35" s="109">
        <f>IF(ISERROR(VLOOKUP($C35,'2011-2'!$C$13:$O$33,4,FALSE)),0,VLOOKUP($C35,'2011-2'!$C$13:$O$33,4,FALSE))</f>
        <v>2</v>
      </c>
      <c r="U35" s="110">
        <f t="shared" si="9"/>
        <v>0.75</v>
      </c>
      <c r="V35" s="109">
        <f>IF(ISERROR(VLOOKUP($C35,'2007-8'!$C$13:$O$33,5,FALSE)),0,VLOOKUP($C35,'2007-8'!$C$13:$O$33,5,FALSE))</f>
        <v>0</v>
      </c>
      <c r="W35" s="109">
        <f>IF(ISERROR(VLOOKUP($C35,'2008-9'!$C$13:$O$33,5,FALSE)),0,VLOOKUP($C35,'2008-9'!$C$13:$O$33,5,FALSE))</f>
        <v>0</v>
      </c>
      <c r="X35" s="109">
        <f>IF(ISERROR(VLOOKUP($C35,'2009-10'!$C$13:$O$33,5,FALSE)),0,VLOOKUP($C35,'2009-10'!$C$13:$O$33,5,FALSE))</f>
        <v>0</v>
      </c>
      <c r="Y35" s="109">
        <f>IF(ISERROR(VLOOKUP($C35,'2010-1'!$C$13:$O$33,5,FALSE)),0,VLOOKUP($C35,'2010-1'!$C$13:$O$33,5,FALSE))</f>
        <v>0</v>
      </c>
      <c r="Z35" s="109">
        <f>IF(ISERROR(VLOOKUP($C35,'2011-2'!$C$13:$O$33,5,FALSE)),0,VLOOKUP($C35,'2011-2'!$C$13:$O$33,5,FALSE))</f>
        <v>0</v>
      </c>
      <c r="AA35" s="110">
        <f t="shared" si="2"/>
        <v>0</v>
      </c>
      <c r="AB35" s="109">
        <f>IF(ISERROR(VLOOKUP($C35,'2007-8'!$C$13:$O$33,7,FALSE)),0,VLOOKUP($C35,'2007-8'!$C$13:$O$33,7,FALSE))</f>
        <v>0</v>
      </c>
      <c r="AC35" s="109">
        <f>IF(ISERROR(VLOOKUP($C35,'2008-9'!$C$13:$O$33,7,FALSE)),0,VLOOKUP($C35,'2008-9'!$C$13:$O$33,7,FALSE))</f>
        <v>0</v>
      </c>
      <c r="AD35" s="109">
        <f>IF(ISERROR(VLOOKUP($C35,'2009-10'!$C$13:$O$33,7,FALSE)),0,VLOOKUP($C35,'2009-10'!$C$13:$O$33,7,FALSE))</f>
        <v>0</v>
      </c>
      <c r="AE35" s="109">
        <f>IF(ISERROR(VLOOKUP($C35,'2010-1'!$C$13:$O$33,7,FALSE)),0,VLOOKUP($C35,'2010-1'!$C$13:$O$33,7,FALSE))</f>
        <v>0</v>
      </c>
      <c r="AF35" s="109">
        <f>IF(ISERROR(VLOOKUP($C35,'2011-2'!$C$13:$O$33,7,FALSE)),0,VLOOKUP($C35,'2011-2'!$C$13:$O$33,7,FALSE))</f>
        <v>7</v>
      </c>
      <c r="AG35" s="110">
        <f t="shared" si="3"/>
        <v>1.4</v>
      </c>
      <c r="AH35" s="109">
        <f>IF(ISERROR(VLOOKUP($C35,'2007-8'!$C$13:$O$33,9,FALSE)),0,VLOOKUP($C35,'2007-8'!$C$13:$O$33,9,FALSE))</f>
        <v>0</v>
      </c>
      <c r="AI35" s="109">
        <f>IF(ISERROR(VLOOKUP($C35,'2008-9'!$C$13:$O$33,9,FALSE)),0,VLOOKUP($C35,'2008-9'!$C$13:$O$33,9,FALSE))</f>
        <v>0</v>
      </c>
      <c r="AJ35" s="109">
        <f>IF(ISERROR(VLOOKUP($C35,'2009-10'!$C$13:$O$33,9,FALSE)),0,VLOOKUP($C35,'2009-10'!$C$13:$O$33,9,FALSE))</f>
        <v>0</v>
      </c>
      <c r="AK35" s="109">
        <f>IF(ISERROR(VLOOKUP($C35,'2010-1'!$C$13:$O$33,9,FALSE)),0,VLOOKUP($C35,'2010-1'!$C$13:$O$33,9,FALSE))</f>
        <v>4</v>
      </c>
      <c r="AL35" s="109">
        <f>IF(ISERROR(VLOOKUP($C35,'2011-2'!$C$13:$O$33,9,FALSE)),0,VLOOKUP($C35,'2011-2'!$C$13:$O$33,9,FALSE))</f>
        <v>0</v>
      </c>
      <c r="AM35" s="110">
        <f t="shared" si="4"/>
        <v>0.8</v>
      </c>
      <c r="AN35" s="109">
        <f>IF(ISERROR(VLOOKUP($C35,'2007-8'!$C$13:$O$33,10,FALSE)),0,VLOOKUP($C35,'2007-8'!$C$13:$O$33,10,FALSE))</f>
        <v>0</v>
      </c>
      <c r="AO35" s="109">
        <f>IF(ISERROR(VLOOKUP($C35,'2008-9'!$C$13:$O$33,10,FALSE)),0,VLOOKUP($C35,'2008-9'!$C$13:$O$33,10,FALSE))</f>
        <v>0</v>
      </c>
      <c r="AP35" s="109">
        <f>IF(ISERROR(VLOOKUP($C35,'2009-10'!$C$13:$O$33,10,FALSE)),0,VLOOKUP($C35,'2009-10'!$C$13:$O$33,10,FALSE))</f>
        <v>0</v>
      </c>
      <c r="AQ35" s="109">
        <f>IF(ISERROR(VLOOKUP($C35,'2010-1'!$C$13:$O$33,10,FALSE)),0,VLOOKUP($C35,'2010-1'!$C$13:$O$33,10,FALSE))</f>
        <v>1</v>
      </c>
      <c r="AR35" s="109">
        <f>IF(ISERROR(VLOOKUP($C35,'2011-2'!$C$13:$O$33,10,FALSE)),0,VLOOKUP($C35,'2011-2'!$C$13:$O$33,10,FALSE))</f>
        <v>0</v>
      </c>
      <c r="AS35" s="110">
        <f t="shared" si="5"/>
        <v>0.2</v>
      </c>
      <c r="AT35" s="109">
        <v>0</v>
      </c>
      <c r="AU35" s="109">
        <v>0</v>
      </c>
      <c r="AV35" s="109">
        <v>0</v>
      </c>
      <c r="AW35" s="109">
        <f>IF(ISERROR(VLOOKUP($C35,'2010-1'!$C$13:$O$33,11,FALSE)),0,VLOOKUP($C35,'2010-1'!$C$13:$O$33,11,FALSE))</f>
        <v>25</v>
      </c>
      <c r="AX35" s="109">
        <v>0</v>
      </c>
      <c r="AY35" s="110">
        <f t="shared" si="6"/>
        <v>5</v>
      </c>
      <c r="AZ35" s="109">
        <f>IF(ISERROR(VLOOKUP($C35,'2007-8'!$C$13:$O$33,12,FALSE)),0,VLOOKUP($C35,'2007-8'!$C$13:$O$33,12,FALSE))</f>
        <v>0</v>
      </c>
      <c r="BA35" s="109">
        <f>IF(ISERROR(VLOOKUP($C35,'2008-9'!$C$13:$O$33,12,FALSE)),0,VLOOKUP($C35,'2008-9'!$C$13:$O$33,12,FALSE))</f>
        <v>0</v>
      </c>
      <c r="BB35" s="109">
        <f>IF(ISERROR(VLOOKUP($C35,'2009-10'!$C$13:$O$33,12,FALSE)),0,VLOOKUP($C35,'2009-10'!$C$13:$O$33,12,FALSE))</f>
        <v>0</v>
      </c>
      <c r="BC35" s="109">
        <f>IF(ISERROR(VLOOKUP($C35,'2010-1'!$C$13:$O$33,12,FALSE)),0,VLOOKUP($C35,'2010-1'!$C$13:$O$33,12,FALSE))</f>
        <v>0</v>
      </c>
      <c r="BD35" s="109">
        <f>IF(ISERROR(VLOOKUP($C35,'2011-2'!$C$13:$O$33,12,FALSE)),0,VLOOKUP($C35,'2011-2'!$C$13:$O$33,12,FALSE))</f>
        <v>0</v>
      </c>
      <c r="BE35" s="110">
        <f t="shared" si="7"/>
        <v>0</v>
      </c>
      <c r="BF35" s="109">
        <f>IF(ISERROR(VLOOKUP($C35,'2007-8'!$C$13:$O$33,13,FALSE)),0,VLOOKUP($C35,'2007-8'!$C$13:$O$33,13,FALSE))</f>
        <v>0</v>
      </c>
      <c r="BG35" s="109">
        <f>IF(ISERROR(VLOOKUP($C35,'2008-9'!$C$13:$O$33,13,FALSE)),0,VLOOKUP($C35,'2008-9'!$C$13:$O$33,13,FALSE))</f>
        <v>0</v>
      </c>
      <c r="BH35" s="109">
        <f>IF(ISERROR(VLOOKUP($C35,'2009-10'!$C$13:$O$33,13,FALSE)),0,VLOOKUP($C35,'2009-10'!$C$13:$O$33,13,FALSE))</f>
        <v>0</v>
      </c>
      <c r="BI35" s="109">
        <f>IF(ISERROR(VLOOKUP($C35,'2010-1'!$C$13:$O$33,13,FALSE)),0,VLOOKUP($C35,'2010-1'!$C$13:$O$33,13,FALSE))</f>
        <v>0</v>
      </c>
      <c r="BJ35" s="109">
        <f>IF(ISERROR(VLOOKUP($C35,'2011-2'!$C$13:$O$33,13,FALSE)),0,VLOOKUP($C35,'2011-2'!$C$13:$O$33,13,FALSE))</f>
        <v>0</v>
      </c>
      <c r="BK35" s="110">
        <f t="shared" si="8"/>
        <v>0</v>
      </c>
    </row>
    <row r="36" spans="1:63" ht="15.75" thickBot="1">
      <c r="A36" s="12">
        <v>0</v>
      </c>
      <c r="B36" s="9"/>
      <c r="C36" s="10" t="s">
        <v>44</v>
      </c>
      <c r="D36" s="91">
        <f>IF(ISERROR(VLOOKUP($C36,'2007-8'!$C$13:$O$33,2,FALSE)),0,VLOOKUP($C36,'2007-8'!$C$13:$O$33,2,FALSE))</f>
        <v>0</v>
      </c>
      <c r="E36" s="70">
        <f>IF(ISERROR(VLOOKUP($C36,'2008-9'!$C$13:$O$33,2,FALSE)),0,VLOOKUP($C36,'2008-9'!$C$13:$O$33,2,FALSE))</f>
        <v>0</v>
      </c>
      <c r="F36" s="70">
        <f>IF(ISERROR(VLOOKUP($C36,'2009-10'!$C$13:$O$33,2,FALSE)),0,VLOOKUP($C36,'2009-10'!$C$13:$O$33,2,FALSE))</f>
        <v>0</v>
      </c>
      <c r="G36" s="70">
        <f>IF(ISERROR(VLOOKUP($C36,'2010-1'!$C$13:$O$33,2,FALSE)),0,VLOOKUP($C36,'2010-1'!$C$13:$O$33,2,FALSE))</f>
        <v>0</v>
      </c>
      <c r="H36" s="70">
        <f>IF(ISERROR(VLOOKUP($C36,'[1]2001-2'!$C$13:$O$33,2,FALSE)),0,VLOOKUP($C36,'2011-2'!$C$13:$O$33,2,FALSE))</f>
        <v>0</v>
      </c>
      <c r="I36" s="99">
        <f t="shared" si="0"/>
        <v>0</v>
      </c>
      <c r="J36" s="91">
        <f>IF(ISERROR(VLOOKUP($C36,'2007-8'!$C$13:$O$33,3,FALSE)),0,VLOOKUP($C36,'2007-8'!$C$13:$O$33,3,FALSE))</f>
        <v>0</v>
      </c>
      <c r="K36" s="70">
        <f>IF(ISERROR(VLOOKUP($C36,'2008-9'!$C$13:$O$33,3,FALSE)),0,VLOOKUP($C36,'2008-9'!$C$13:$O$33,3,FALSE))</f>
        <v>0</v>
      </c>
      <c r="L36" s="70">
        <f>IF(ISERROR(VLOOKUP($C36,'2009-10'!$C$13:$O$33,3,FALSE)),0,VLOOKUP($C36,'2009-10'!$C$13:$O$33,3,FALSE))</f>
        <v>0</v>
      </c>
      <c r="M36" s="70">
        <f>IF(ISERROR(VLOOKUP($C36,'2010-1'!$C$13:$O$33,3,FALSE)),0,VLOOKUP($C36,'2010-1'!$C$13:$O$33,3,FALSE))</f>
        <v>0</v>
      </c>
      <c r="N36" s="70">
        <f>IF(ISERROR(VLOOKUP($C36,'2011-2'!$C$13:$O$33,3,FALSE)),0,VLOOKUP($C36,'2011-2'!$C$13:$O$33,3,FALSE))</f>
        <v>0</v>
      </c>
      <c r="O36" s="101">
        <f t="shared" si="1"/>
        <v>0</v>
      </c>
      <c r="P36" s="109">
        <f>IF(ISERROR(VLOOKUP($C36,'2007-8'!$C$13:$O$33,4,FALSE)),0,VLOOKUP($C36,'2007-8'!$C$13:$O$33,4,FALSE))</f>
        <v>0</v>
      </c>
      <c r="Q36" s="109">
        <f>IF(ISERROR(VLOOKUP($C36,'2008-9'!$C$13:$O$33,4,FALSE)),0,VLOOKUP($C36,'2008-9'!$C$13:$O$33,4,FALSE))</f>
      </c>
      <c r="R36" s="109">
        <f>IF(ISERROR(VLOOKUP($C36,'2009-10'!$C$13:$O$33,4,FALSE)),0,VLOOKUP($C36,'2009-10'!$C$13:$O$33,4,FALSE))</f>
        <v>0</v>
      </c>
      <c r="S36" s="109">
        <f>IF(ISERROR(VLOOKUP($C36,'2010-1'!$C$13:$O$33,4,FALSE)),0,VLOOKUP($C36,'2010-1'!$C$13:$O$33,4,FALSE))</f>
        <v>0</v>
      </c>
      <c r="T36" s="109">
        <f>IF(ISERROR(VLOOKUP($C36,'2011-2'!$C$13:$O$33,4,FALSE)),0,VLOOKUP($C36,'2011-2'!$C$13:$O$33,4,FALSE))</f>
        <v>0</v>
      </c>
      <c r="U36" s="110">
        <f>AVERAGE(P36:T36)</f>
        <v>0</v>
      </c>
      <c r="V36" s="109">
        <f>IF(ISERROR(VLOOKUP($C36,'2007-8'!$C$13:$O$33,5,FALSE)),0,VLOOKUP($C36,'2007-8'!$C$13:$O$33,5,FALSE))</f>
        <v>0</v>
      </c>
      <c r="W36" s="109">
        <f>IF(ISERROR(VLOOKUP($C36,'2008-9'!$C$13:$O$33,5,FALSE)),0,VLOOKUP($C36,'2008-9'!$C$13:$O$33,5,FALSE))</f>
        <v>0</v>
      </c>
      <c r="X36" s="109">
        <f>IF(ISERROR(VLOOKUP($C36,'2009-10'!$C$13:$O$33,5,FALSE)),0,VLOOKUP($C36,'2009-10'!$C$13:$O$33,5,FALSE))</f>
        <v>0</v>
      </c>
      <c r="Y36" s="109">
        <f>IF(ISERROR(VLOOKUP($C36,'2010-1'!$C$13:$O$33,5,FALSE)),0,VLOOKUP($C36,'2010-1'!$C$13:$O$33,5,FALSE))</f>
        <v>0</v>
      </c>
      <c r="Z36" s="109">
        <f>IF(ISERROR(VLOOKUP($C36,'2011-2'!$C$13:$O$33,5,FALSE)),0,VLOOKUP($C36,'2011-2'!$C$13:$O$33,5,FALSE))</f>
        <v>0</v>
      </c>
      <c r="AA36" s="110">
        <f>AVERAGE(V36:Z36)</f>
        <v>0</v>
      </c>
      <c r="AB36" s="109">
        <f>IF(ISERROR(VLOOKUP($C36,'2007-8'!$C$13:$O$33,7,FALSE)),0,VLOOKUP($C36,'2007-8'!$C$13:$O$33,7,FALSE))</f>
        <v>0</v>
      </c>
      <c r="AC36" s="109">
        <f>IF(ISERROR(VLOOKUP($C36,'2008-9'!$C$13:$O$33,7,FALSE)),0,VLOOKUP($C36,'2008-9'!$C$13:$O$33,7,FALSE))</f>
        <v>0</v>
      </c>
      <c r="AD36" s="109">
        <f>IF(ISERROR(VLOOKUP($C36,'2009-10'!$C$13:$O$33,7,FALSE)),0,VLOOKUP($C36,'2009-10'!$C$13:$O$33,7,FALSE))</f>
        <v>0</v>
      </c>
      <c r="AE36" s="109">
        <f>IF(ISERROR(VLOOKUP($C36,'2010-1'!$C$13:$O$33,7,FALSE)),0,VLOOKUP($C36,'2010-1'!$C$13:$O$33,7,FALSE))</f>
        <v>0</v>
      </c>
      <c r="AF36" s="109">
        <f>IF(ISERROR(VLOOKUP($C36,'2011-2'!$C$13:$O$33,7,FALSE)),0,VLOOKUP($C36,'2011-2'!$C$13:$O$33,7,FALSE))</f>
        <v>0</v>
      </c>
      <c r="AG36" s="110">
        <f>AVERAGE(AB36:AF36)</f>
        <v>0</v>
      </c>
      <c r="AH36" s="109">
        <f>IF(ISERROR(VLOOKUP($C36,'2007-8'!$C$13:$O$33,9,FALSE)),0,VLOOKUP($C36,'2007-8'!$C$13:$O$33,9,FALSE))</f>
        <v>0</v>
      </c>
      <c r="AI36" s="109">
        <f>IF(ISERROR(VLOOKUP($C36,'2008-9'!$C$13:$O$33,9,FALSE)),0,VLOOKUP($C36,'2008-9'!$C$13:$O$33,9,FALSE))</f>
        <v>0</v>
      </c>
      <c r="AJ36" s="109">
        <f>IF(ISERROR(VLOOKUP($C36,'2009-10'!$C$13:$O$33,9,FALSE)),0,VLOOKUP($C36,'2009-10'!$C$13:$O$33,9,FALSE))</f>
        <v>0</v>
      </c>
      <c r="AK36" s="109">
        <f>IF(ISERROR(VLOOKUP($C36,'2010-1'!$C$13:$O$33,9,FALSE)),0,VLOOKUP($C36,'2010-1'!$C$13:$O$33,9,FALSE))</f>
        <v>0</v>
      </c>
      <c r="AL36" s="109">
        <f>IF(ISERROR(VLOOKUP($C36,'2011-2'!$C$13:$O$33,9,FALSE)),0,VLOOKUP($C36,'2011-2'!$C$13:$O$33,9,FALSE))</f>
        <v>0</v>
      </c>
      <c r="AM36" s="110">
        <f>AVERAGE(AH36:AL36)</f>
        <v>0</v>
      </c>
      <c r="AN36" s="109">
        <f>IF(ISERROR(VLOOKUP($C36,'2007-8'!$C$13:$O$33,10,FALSE)),0,VLOOKUP($C36,'2007-8'!$C$13:$O$33,10,FALSE))</f>
        <v>0</v>
      </c>
      <c r="AO36" s="109">
        <f>IF(ISERROR(VLOOKUP($C36,'2008-9'!$C$13:$O$33,10,FALSE)),0,VLOOKUP($C36,'2008-9'!$C$13:$O$33,10,FALSE))</f>
        <v>0</v>
      </c>
      <c r="AP36" s="109">
        <f>IF(ISERROR(VLOOKUP($C36,'2009-10'!$C$13:$O$33,10,FALSE)),0,VLOOKUP($C36,'2009-10'!$C$13:$O$33,10,FALSE))</f>
        <v>0</v>
      </c>
      <c r="AQ36" s="109">
        <f>IF(ISERROR(VLOOKUP($C36,'2010-1'!$C$13:$O$33,10,FALSE)),0,VLOOKUP($C36,'2010-1'!$C$13:$O$33,10,FALSE))</f>
        <v>0</v>
      </c>
      <c r="AR36" s="109">
        <f>IF(ISERROR(VLOOKUP($C36,'2011-2'!$C$13:$O$33,10,FALSE)),0,VLOOKUP($C36,'2011-2'!$C$13:$O$33,10,FALSE))</f>
        <v>0</v>
      </c>
      <c r="AS36" s="110">
        <f>AVERAGE(AN36:AR36)</f>
        <v>0</v>
      </c>
      <c r="AT36" s="109">
        <v>0</v>
      </c>
      <c r="AU36" s="109">
        <v>0</v>
      </c>
      <c r="AV36" s="109">
        <v>0</v>
      </c>
      <c r="AW36" s="109">
        <f>IF(ISERROR(VLOOKUP($C36,'2010-1'!$C$13:$O$33,11,FALSE)),0,VLOOKUP($C36,'2010-1'!$C$13:$O$33,11,FALSE))</f>
        <v>0</v>
      </c>
      <c r="AX36" s="109">
        <f>IF(ISERROR(VLOOKUP($C36,'2011-2'!$C$13:$O$33,11,FALSE)),0,VLOOKUP($C36,'2011-2'!$C$13:$O$33,11,FALSE))</f>
        <v>0</v>
      </c>
      <c r="AY36" s="110">
        <f>AVERAGE(AT36:AX36)</f>
        <v>0</v>
      </c>
      <c r="AZ36" s="109">
        <f>IF(ISERROR(VLOOKUP($C36,'2007-8'!$C$13:$O$33,12,FALSE)),0,VLOOKUP($C36,'2007-8'!$C$13:$O$33,12,FALSE))</f>
        <v>0</v>
      </c>
      <c r="BA36" s="109">
        <f>IF(ISERROR(VLOOKUP($C36,'2008-9'!$C$13:$O$33,12,FALSE)),0,VLOOKUP($C36,'2008-9'!$C$13:$O$33,12,FALSE))</f>
        <v>0</v>
      </c>
      <c r="BB36" s="109">
        <f>IF(ISERROR(VLOOKUP($C36,'2009-10'!$C$13:$O$33,12,FALSE)),0,VLOOKUP($C36,'2009-10'!$C$13:$O$33,12,FALSE))</f>
        <v>0</v>
      </c>
      <c r="BC36" s="109">
        <f>IF(ISERROR(VLOOKUP($C36,'2010-1'!$C$13:$O$33,12,FALSE)),0,VLOOKUP($C36,'2010-1'!$C$13:$O$33,12,FALSE))</f>
        <v>0</v>
      </c>
      <c r="BD36" s="109">
        <f>IF(ISERROR(VLOOKUP($C36,'2011-2'!$C$13:$O$33,12,FALSE)),0,VLOOKUP($C36,'2011-2'!$C$13:$O$33,12,FALSE))</f>
        <v>0</v>
      </c>
      <c r="BE36" s="110">
        <f>AVERAGE(AZ36:BD36)</f>
        <v>0</v>
      </c>
      <c r="BF36" s="109">
        <f>IF(ISERROR(VLOOKUP($C36,'2007-8'!$C$13:$O$33,13,FALSE)),0,VLOOKUP($C36,'2007-8'!$C$13:$O$33,13,FALSE))</f>
        <v>0</v>
      </c>
      <c r="BG36" s="109">
        <f>IF(ISERROR(VLOOKUP($C36,'2008-9'!$C$13:$O$33,13,FALSE)),0,VLOOKUP($C36,'2008-9'!$C$13:$O$33,13,FALSE))</f>
        <v>0</v>
      </c>
      <c r="BH36" s="109">
        <f>IF(ISERROR(VLOOKUP($C36,'2009-10'!$C$13:$O$33,13,FALSE)),0,VLOOKUP($C36,'2009-10'!$C$13:$O$33,13,FALSE))</f>
        <v>0</v>
      </c>
      <c r="BI36" s="109">
        <f>IF(ISERROR(VLOOKUP($C36,'2010-1'!$C$13:$O$33,13,FALSE)),0,VLOOKUP($C36,'2010-1'!$C$13:$O$33,13,FALSE))</f>
        <v>0</v>
      </c>
      <c r="BJ36" s="109">
        <f>IF(ISERROR(VLOOKUP($C36,'2011-2'!$C$13:$O$33,13,FALSE)),0,VLOOKUP($C36,'2011-2'!$C$13:$O$33,13,FALSE))</f>
        <v>0</v>
      </c>
      <c r="BK36" s="110">
        <f>AVERAGE(BF36:BJ36)</f>
        <v>0</v>
      </c>
    </row>
    <row r="37" spans="1:46" ht="19.5" thickBot="1" thickTop="1">
      <c r="A37" s="59"/>
      <c r="B37" s="60"/>
      <c r="C37" s="61" t="s">
        <v>58</v>
      </c>
      <c r="D37" s="97">
        <v>163</v>
      </c>
      <c r="E37" s="89">
        <v>1644</v>
      </c>
      <c r="F37" s="90">
        <v>75</v>
      </c>
      <c r="G37" s="90">
        <v>91</v>
      </c>
      <c r="H37" s="90">
        <v>4</v>
      </c>
      <c r="I37" s="63">
        <v>576</v>
      </c>
      <c r="J37" s="66">
        <v>26</v>
      </c>
      <c r="K37" s="90">
        <v>397</v>
      </c>
      <c r="L37" s="90">
        <v>219</v>
      </c>
      <c r="M37" s="90">
        <v>55.2</v>
      </c>
      <c r="N37" s="90">
        <v>239</v>
      </c>
      <c r="O37" s="63">
        <v>11</v>
      </c>
      <c r="P37" s="61" t="s">
        <v>58</v>
      </c>
      <c r="Q37" s="61" t="s">
        <v>58</v>
      </c>
      <c r="R37" s="61" t="s">
        <v>58</v>
      </c>
      <c r="S37" s="61" t="s">
        <v>58</v>
      </c>
      <c r="T37" s="61" t="s">
        <v>58</v>
      </c>
      <c r="U37" s="107" t="s">
        <v>58</v>
      </c>
      <c r="V37" s="61" t="s">
        <v>58</v>
      </c>
      <c r="W37" s="61" t="s">
        <v>58</v>
      </c>
      <c r="X37" s="61" t="s">
        <v>58</v>
      </c>
      <c r="Y37" s="61" t="s">
        <v>58</v>
      </c>
      <c r="Z37" s="61" t="s">
        <v>58</v>
      </c>
      <c r="AA37" s="61" t="s">
        <v>58</v>
      </c>
      <c r="AB37" s="61" t="s">
        <v>58</v>
      </c>
      <c r="AC37" s="61" t="s">
        <v>58</v>
      </c>
      <c r="AD37" s="61" t="s">
        <v>58</v>
      </c>
      <c r="AE37" s="61" t="s">
        <v>58</v>
      </c>
      <c r="AF37" s="61" t="s">
        <v>58</v>
      </c>
      <c r="AG37" s="61" t="s">
        <v>58</v>
      </c>
      <c r="AH37" s="61" t="s">
        <v>58</v>
      </c>
      <c r="AI37" s="61" t="s">
        <v>58</v>
      </c>
      <c r="AJ37" s="61" t="s">
        <v>58</v>
      </c>
      <c r="AK37" s="61" t="s">
        <v>58</v>
      </c>
      <c r="AL37" s="61" t="s">
        <v>58</v>
      </c>
      <c r="AM37" s="61" t="s">
        <v>58</v>
      </c>
      <c r="AN37" s="61" t="s">
        <v>58</v>
      </c>
      <c r="AO37" s="61" t="s">
        <v>58</v>
      </c>
      <c r="AP37" s="61" t="s">
        <v>58</v>
      </c>
      <c r="AQ37" s="61" t="s">
        <v>58</v>
      </c>
      <c r="AR37" s="61" t="s">
        <v>58</v>
      </c>
      <c r="AS37" s="61" t="s">
        <v>58</v>
      </c>
      <c r="AT37" s="61" t="s">
        <v>58</v>
      </c>
    </row>
    <row r="38" spans="1:46" ht="16.5" thickBot="1" thickTop="1">
      <c r="A38" s="21"/>
      <c r="B38" s="21"/>
      <c r="C38" s="21"/>
      <c r="D38" s="93"/>
      <c r="E38" s="22"/>
      <c r="F38" s="22"/>
      <c r="G38" s="22"/>
      <c r="H38" s="22"/>
      <c r="I38" s="94"/>
      <c r="J38" s="93"/>
      <c r="K38" s="22"/>
      <c r="L38" s="22"/>
      <c r="M38" s="22"/>
      <c r="N38" s="22"/>
      <c r="O38" s="22"/>
      <c r="P38" s="21"/>
      <c r="Q38" s="21"/>
      <c r="R38" s="21"/>
      <c r="S38" s="21"/>
      <c r="T38" s="21"/>
      <c r="U38" s="108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</row>
    <row r="39" spans="1:46" ht="19.5" thickBot="1" thickTop="1">
      <c r="A39" s="59"/>
      <c r="B39" s="60"/>
      <c r="C39" s="61" t="s">
        <v>69</v>
      </c>
      <c r="D39" s="75">
        <v>179</v>
      </c>
      <c r="E39" s="75">
        <v>1418</v>
      </c>
      <c r="F39" s="63">
        <v>64</v>
      </c>
      <c r="G39" s="66">
        <v>114</v>
      </c>
      <c r="H39" s="63">
        <v>5</v>
      </c>
      <c r="I39" s="95">
        <v>475</v>
      </c>
      <c r="J39" s="95">
        <v>22</v>
      </c>
      <c r="K39" s="62">
        <v>0</v>
      </c>
      <c r="L39" s="64">
        <v>0</v>
      </c>
      <c r="M39" s="64" t="s">
        <v>100</v>
      </c>
      <c r="N39" s="65">
        <v>409</v>
      </c>
      <c r="O39" s="63">
        <v>19</v>
      </c>
      <c r="P39" s="61" t="s">
        <v>69</v>
      </c>
      <c r="Q39" s="61" t="s">
        <v>69</v>
      </c>
      <c r="R39" s="61" t="s">
        <v>69</v>
      </c>
      <c r="S39" s="61" t="s">
        <v>69</v>
      </c>
      <c r="T39" s="61" t="s">
        <v>69</v>
      </c>
      <c r="U39" s="107" t="s">
        <v>69</v>
      </c>
      <c r="V39" s="61" t="s">
        <v>69</v>
      </c>
      <c r="W39" s="61" t="s">
        <v>69</v>
      </c>
      <c r="X39" s="61" t="s">
        <v>69</v>
      </c>
      <c r="Y39" s="61" t="s">
        <v>69</v>
      </c>
      <c r="Z39" s="61" t="s">
        <v>69</v>
      </c>
      <c r="AA39" s="61" t="s">
        <v>69</v>
      </c>
      <c r="AB39" s="61" t="s">
        <v>69</v>
      </c>
      <c r="AC39" s="61" t="s">
        <v>69</v>
      </c>
      <c r="AD39" s="61" t="s">
        <v>69</v>
      </c>
      <c r="AE39" s="61" t="s">
        <v>69</v>
      </c>
      <c r="AF39" s="61" t="s">
        <v>69</v>
      </c>
      <c r="AG39" s="61" t="s">
        <v>69</v>
      </c>
      <c r="AH39" s="61" t="s">
        <v>69</v>
      </c>
      <c r="AI39" s="61" t="s">
        <v>69</v>
      </c>
      <c r="AJ39" s="61" t="s">
        <v>69</v>
      </c>
      <c r="AK39" s="61" t="s">
        <v>69</v>
      </c>
      <c r="AL39" s="61" t="s">
        <v>69</v>
      </c>
      <c r="AM39" s="61" t="s">
        <v>69</v>
      </c>
      <c r="AN39" s="61" t="s">
        <v>69</v>
      </c>
      <c r="AO39" s="61" t="s">
        <v>69</v>
      </c>
      <c r="AP39" s="61" t="s">
        <v>69</v>
      </c>
      <c r="AQ39" s="61" t="s">
        <v>69</v>
      </c>
      <c r="AR39" s="61" t="s">
        <v>69</v>
      </c>
      <c r="AS39" s="61" t="s">
        <v>69</v>
      </c>
      <c r="AT39" s="61" t="s">
        <v>69</v>
      </c>
    </row>
    <row r="40" ht="15.75" thickTop="1"/>
    <row r="42" spans="11:14" ht="15">
      <c r="K42" s="67" t="s">
        <v>71</v>
      </c>
      <c r="N42" s="13" t="s">
        <v>70</v>
      </c>
    </row>
  </sheetData>
  <sheetProtection/>
  <mergeCells count="2">
    <mergeCell ref="D11:I11"/>
    <mergeCell ref="J11:O11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3">
    <pageSetUpPr fitToPage="1"/>
  </sheetPr>
  <dimension ref="A1:O39"/>
  <sheetViews>
    <sheetView showGridLines="0" zoomScale="75" zoomScaleNormal="75" zoomScalePageLayoutView="0" workbookViewId="0" topLeftCell="A1">
      <selection activeCell="G13" sqref="G13"/>
    </sheetView>
  </sheetViews>
  <sheetFormatPr defaultColWidth="8.8984375" defaultRowHeight="15.75"/>
  <cols>
    <col min="1" max="1" width="4.09765625" style="13" customWidth="1"/>
    <col min="2" max="2" width="1.796875" style="13" customWidth="1"/>
    <col min="3" max="3" width="15.69921875" style="13" customWidth="1"/>
    <col min="4" max="4" width="6.3984375" style="13" customWidth="1"/>
    <col min="5" max="5" width="9.3984375" style="13" customWidth="1"/>
    <col min="6" max="6" width="8.296875" style="13" customWidth="1"/>
    <col min="7" max="7" width="8.3984375" style="13" customWidth="1"/>
    <col min="8" max="8" width="9" style="13" customWidth="1"/>
    <col min="9" max="10" width="8.796875" style="13" customWidth="1"/>
    <col min="11" max="11" width="6.69921875" style="13" customWidth="1"/>
    <col min="12" max="12" width="7" style="13" customWidth="1"/>
    <col min="13" max="15" width="8.8984375" style="13" customWidth="1"/>
    <col min="16" max="16" width="2.19921875" style="13" customWidth="1"/>
    <col min="17" max="16384" width="8.8984375" style="13" customWidth="1"/>
  </cols>
  <sheetData>
    <row r="1" spans="3:9" ht="30">
      <c r="C1" s="31" t="s">
        <v>97</v>
      </c>
      <c r="I1" s="31" t="s">
        <v>98</v>
      </c>
    </row>
    <row r="3" spans="4:9" ht="15.75">
      <c r="D3" s="24" t="s">
        <v>48</v>
      </c>
      <c r="E3" s="24" t="s">
        <v>59</v>
      </c>
      <c r="F3" s="24" t="s">
        <v>60</v>
      </c>
      <c r="G3" s="24" t="s">
        <v>61</v>
      </c>
      <c r="H3" s="24"/>
      <c r="I3" s="24" t="s">
        <v>62</v>
      </c>
    </row>
    <row r="5" spans="1:13" ht="23.25">
      <c r="A5" s="25" t="s">
        <v>63</v>
      </c>
      <c r="B5" s="26"/>
      <c r="C5" s="26"/>
      <c r="D5" s="27">
        <v>35</v>
      </c>
      <c r="E5" s="27">
        <v>22</v>
      </c>
      <c r="F5" s="27">
        <v>13</v>
      </c>
      <c r="G5" s="27">
        <v>9</v>
      </c>
      <c r="H5" s="27">
        <v>1644</v>
      </c>
      <c r="I5" s="27" t="s">
        <v>64</v>
      </c>
      <c r="J5" s="27">
        <v>1418</v>
      </c>
      <c r="K5" s="26"/>
      <c r="L5" s="29" t="s">
        <v>99</v>
      </c>
      <c r="M5" s="32">
        <v>226</v>
      </c>
    </row>
    <row r="6" spans="1:13" ht="23.25">
      <c r="A6" s="26"/>
      <c r="B6" s="26"/>
      <c r="C6" s="25"/>
      <c r="D6" s="25"/>
      <c r="E6" s="25"/>
      <c r="F6" s="25"/>
      <c r="G6" s="28" t="s">
        <v>65</v>
      </c>
      <c r="H6" s="27">
        <v>835</v>
      </c>
      <c r="I6" s="27" t="s">
        <v>64</v>
      </c>
      <c r="J6" s="27">
        <v>712</v>
      </c>
      <c r="K6" s="33" t="s">
        <v>46</v>
      </c>
      <c r="L6" s="29" t="s">
        <v>99</v>
      </c>
      <c r="M6" s="32">
        <v>123</v>
      </c>
    </row>
    <row r="7" spans="1:13" ht="14.25" customHeight="1">
      <c r="A7" s="26"/>
      <c r="B7" s="26"/>
      <c r="C7" s="25"/>
      <c r="D7" s="25"/>
      <c r="E7" s="25"/>
      <c r="F7" s="28"/>
      <c r="G7" s="28"/>
      <c r="H7" s="28"/>
      <c r="I7" s="27"/>
      <c r="J7" s="25"/>
      <c r="K7" s="33"/>
      <c r="L7" s="29"/>
      <c r="M7" s="32"/>
    </row>
    <row r="8" spans="1:13" ht="23.25">
      <c r="A8" s="26"/>
      <c r="B8" s="26"/>
      <c r="C8" s="25"/>
      <c r="D8" s="25" t="s">
        <v>67</v>
      </c>
      <c r="E8" s="25"/>
      <c r="F8" s="28"/>
      <c r="G8" s="28"/>
      <c r="H8" s="28">
        <v>75</v>
      </c>
      <c r="I8" s="27" t="s">
        <v>64</v>
      </c>
      <c r="J8" s="28">
        <v>64</v>
      </c>
      <c r="K8" s="33"/>
      <c r="L8" s="29" t="s">
        <v>99</v>
      </c>
      <c r="M8" s="32">
        <v>11</v>
      </c>
    </row>
    <row r="9" spans="7:13" ht="23.25">
      <c r="G9" s="28" t="s">
        <v>65</v>
      </c>
      <c r="H9" s="28">
        <v>38</v>
      </c>
      <c r="I9" s="27" t="s">
        <v>64</v>
      </c>
      <c r="J9" s="28">
        <v>32</v>
      </c>
      <c r="K9" s="33" t="s">
        <v>46</v>
      </c>
      <c r="L9" s="29" t="s">
        <v>99</v>
      </c>
      <c r="M9" s="32">
        <v>6</v>
      </c>
    </row>
    <row r="10" spans="4:5" ht="15">
      <c r="D10" s="73"/>
      <c r="E10" s="73"/>
    </row>
    <row r="11" spans="1:15" ht="15">
      <c r="A11" s="14" t="s">
        <v>47</v>
      </c>
      <c r="B11" s="15"/>
      <c r="C11" s="15"/>
      <c r="D11" s="76" t="s">
        <v>53</v>
      </c>
      <c r="E11" s="77" t="s">
        <v>48</v>
      </c>
      <c r="F11" s="34"/>
      <c r="G11" s="16" t="s">
        <v>49</v>
      </c>
      <c r="H11" s="34"/>
      <c r="I11" s="16" t="s">
        <v>50</v>
      </c>
      <c r="J11" s="34"/>
      <c r="K11" s="17" t="s">
        <v>51</v>
      </c>
      <c r="L11" s="18"/>
      <c r="M11" s="18"/>
      <c r="N11" s="35" t="s">
        <v>52</v>
      </c>
      <c r="O11" s="36" t="s">
        <v>52</v>
      </c>
    </row>
    <row r="12" spans="1:15" ht="15.75" thickBot="1">
      <c r="A12" s="1" t="s">
        <v>1</v>
      </c>
      <c r="B12" s="3"/>
      <c r="C12" s="2"/>
      <c r="D12" s="78" t="s">
        <v>59</v>
      </c>
      <c r="E12" s="78" t="s">
        <v>54</v>
      </c>
      <c r="F12" s="37" t="s">
        <v>68</v>
      </c>
      <c r="G12" s="19" t="s">
        <v>54</v>
      </c>
      <c r="H12" s="38" t="s">
        <v>68</v>
      </c>
      <c r="I12" s="19" t="s">
        <v>54</v>
      </c>
      <c r="J12" s="38" t="s">
        <v>68</v>
      </c>
      <c r="K12" s="4" t="s">
        <v>55</v>
      </c>
      <c r="L12" s="20" t="s">
        <v>56</v>
      </c>
      <c r="M12" s="20" t="s">
        <v>57</v>
      </c>
      <c r="N12" s="39" t="s">
        <v>54</v>
      </c>
      <c r="O12" s="40" t="s">
        <v>68</v>
      </c>
    </row>
    <row r="13" spans="1:15" ht="15">
      <c r="A13" s="5">
        <v>12</v>
      </c>
      <c r="B13" s="7"/>
      <c r="C13" s="10" t="s">
        <v>5</v>
      </c>
      <c r="D13" s="11">
        <v>10</v>
      </c>
      <c r="E13" s="68">
        <v>183</v>
      </c>
      <c r="F13" s="42">
        <v>18</v>
      </c>
      <c r="G13" s="43">
        <v>1</v>
      </c>
      <c r="H13" s="42">
        <v>0</v>
      </c>
      <c r="I13" s="43">
        <v>74</v>
      </c>
      <c r="J13" s="42">
        <v>7</v>
      </c>
      <c r="K13" s="41">
        <v>53</v>
      </c>
      <c r="L13" s="44">
        <v>32</v>
      </c>
      <c r="M13" s="45">
        <v>60.4</v>
      </c>
      <c r="N13" s="46">
        <v>36</v>
      </c>
      <c r="O13" s="42">
        <v>4</v>
      </c>
    </row>
    <row r="14" spans="1:15" ht="15">
      <c r="A14" s="12">
        <v>0</v>
      </c>
      <c r="B14" s="9"/>
      <c r="C14" s="10" t="s">
        <v>7</v>
      </c>
      <c r="D14" s="11">
        <v>0</v>
      </c>
      <c r="E14" s="30">
        <v>0</v>
      </c>
      <c r="F14" s="48">
        <v>0</v>
      </c>
      <c r="G14" s="49">
        <v>0</v>
      </c>
      <c r="H14" s="48">
        <v>0</v>
      </c>
      <c r="I14" s="49">
        <v>0</v>
      </c>
      <c r="J14" s="48">
        <v>0</v>
      </c>
      <c r="K14" s="47">
        <v>0</v>
      </c>
      <c r="L14" s="50">
        <v>0</v>
      </c>
      <c r="M14" s="51" t="s">
        <v>100</v>
      </c>
      <c r="N14" s="52">
        <v>0</v>
      </c>
      <c r="O14" s="48">
        <v>0</v>
      </c>
    </row>
    <row r="15" spans="1:15" ht="15">
      <c r="A15" s="12">
        <v>14</v>
      </c>
      <c r="B15" s="9"/>
      <c r="C15" s="10" t="s">
        <v>9</v>
      </c>
      <c r="D15" s="11">
        <v>0</v>
      </c>
      <c r="E15" s="30">
        <v>0</v>
      </c>
      <c r="F15" s="48">
        <v>0</v>
      </c>
      <c r="G15" s="49">
        <v>0</v>
      </c>
      <c r="H15" s="48">
        <v>0</v>
      </c>
      <c r="I15" s="49">
        <v>0</v>
      </c>
      <c r="J15" s="48">
        <v>0</v>
      </c>
      <c r="K15" s="47">
        <v>0</v>
      </c>
      <c r="L15" s="50">
        <v>0</v>
      </c>
      <c r="M15" s="51" t="s">
        <v>100</v>
      </c>
      <c r="N15" s="52">
        <v>0</v>
      </c>
      <c r="O15" s="48">
        <v>0</v>
      </c>
    </row>
    <row r="16" spans="1:15" ht="15">
      <c r="A16" s="12">
        <v>20</v>
      </c>
      <c r="B16" s="9"/>
      <c r="C16" s="10" t="s">
        <v>78</v>
      </c>
      <c r="D16" s="11">
        <v>14</v>
      </c>
      <c r="E16" s="30">
        <v>53</v>
      </c>
      <c r="F16" s="48">
        <v>4</v>
      </c>
      <c r="G16" s="49">
        <v>0</v>
      </c>
      <c r="H16" s="48">
        <v>0</v>
      </c>
      <c r="I16" s="49">
        <v>18</v>
      </c>
      <c r="J16" s="48">
        <v>1</v>
      </c>
      <c r="K16" s="47">
        <v>34</v>
      </c>
      <c r="L16" s="50">
        <v>17</v>
      </c>
      <c r="M16" s="51">
        <v>50</v>
      </c>
      <c r="N16" s="52">
        <v>15</v>
      </c>
      <c r="O16" s="48">
        <v>1</v>
      </c>
    </row>
    <row r="17" spans="1:15" ht="15">
      <c r="A17" s="12">
        <v>4</v>
      </c>
      <c r="B17" s="9"/>
      <c r="C17" s="10" t="s">
        <v>11</v>
      </c>
      <c r="D17" s="11">
        <v>22</v>
      </c>
      <c r="E17" s="30">
        <v>327</v>
      </c>
      <c r="F17" s="48">
        <v>15</v>
      </c>
      <c r="G17" s="49">
        <v>26</v>
      </c>
      <c r="H17" s="48">
        <v>1</v>
      </c>
      <c r="I17" s="49">
        <v>92</v>
      </c>
      <c r="J17" s="48">
        <v>4</v>
      </c>
      <c r="K17" s="47">
        <v>112</v>
      </c>
      <c r="L17" s="50">
        <v>65</v>
      </c>
      <c r="M17" s="51">
        <v>58</v>
      </c>
      <c r="N17" s="52">
        <v>37</v>
      </c>
      <c r="O17" s="48">
        <v>2</v>
      </c>
    </row>
    <row r="18" spans="1:15" ht="15">
      <c r="A18" s="12">
        <v>15</v>
      </c>
      <c r="B18" s="9"/>
      <c r="C18" s="10" t="s">
        <v>15</v>
      </c>
      <c r="D18" s="11">
        <v>16</v>
      </c>
      <c r="E18" s="30">
        <v>247</v>
      </c>
      <c r="F18" s="48">
        <v>15</v>
      </c>
      <c r="G18" s="49">
        <v>40</v>
      </c>
      <c r="H18" s="48">
        <v>3</v>
      </c>
      <c r="I18" s="49">
        <v>55</v>
      </c>
      <c r="J18" s="48">
        <v>3</v>
      </c>
      <c r="K18" s="47">
        <v>27</v>
      </c>
      <c r="L18" s="50">
        <v>17</v>
      </c>
      <c r="M18" s="51">
        <v>63</v>
      </c>
      <c r="N18" s="52">
        <v>11</v>
      </c>
      <c r="O18" s="48">
        <v>1</v>
      </c>
    </row>
    <row r="19" spans="1:15" ht="15">
      <c r="A19" s="12">
        <v>10</v>
      </c>
      <c r="B19" s="9"/>
      <c r="C19" s="10" t="s">
        <v>17</v>
      </c>
      <c r="D19" s="11">
        <v>12</v>
      </c>
      <c r="E19" s="30">
        <v>95</v>
      </c>
      <c r="F19" s="48">
        <v>8</v>
      </c>
      <c r="G19" s="49">
        <v>4</v>
      </c>
      <c r="H19" s="48">
        <v>0</v>
      </c>
      <c r="I19" s="49">
        <v>39</v>
      </c>
      <c r="J19" s="48">
        <v>3</v>
      </c>
      <c r="K19" s="47">
        <v>7</v>
      </c>
      <c r="L19" s="50">
        <v>5</v>
      </c>
      <c r="M19" s="51">
        <v>71.4</v>
      </c>
      <c r="N19" s="52">
        <v>4</v>
      </c>
      <c r="O19" s="48">
        <v>0</v>
      </c>
    </row>
    <row r="20" spans="1:15" ht="15">
      <c r="A20" s="12">
        <v>7</v>
      </c>
      <c r="B20" s="9"/>
      <c r="C20" s="10" t="s">
        <v>19</v>
      </c>
      <c r="D20" s="11">
        <v>19</v>
      </c>
      <c r="E20" s="30">
        <v>342</v>
      </c>
      <c r="F20" s="48">
        <v>18</v>
      </c>
      <c r="G20" s="49">
        <v>4</v>
      </c>
      <c r="H20" s="48">
        <v>0</v>
      </c>
      <c r="I20" s="49">
        <v>153</v>
      </c>
      <c r="J20" s="48">
        <v>8</v>
      </c>
      <c r="K20" s="47">
        <v>42</v>
      </c>
      <c r="L20" s="50">
        <v>24</v>
      </c>
      <c r="M20" s="51">
        <v>57.1</v>
      </c>
      <c r="N20" s="52">
        <v>46</v>
      </c>
      <c r="O20" s="48">
        <v>2</v>
      </c>
    </row>
    <row r="21" spans="1:15" ht="15">
      <c r="A21" s="12">
        <v>6</v>
      </c>
      <c r="B21" s="9"/>
      <c r="C21" s="10" t="s">
        <v>73</v>
      </c>
      <c r="D21" s="11">
        <v>0</v>
      </c>
      <c r="E21" s="30">
        <v>0</v>
      </c>
      <c r="F21" s="48">
        <v>0</v>
      </c>
      <c r="G21" s="49">
        <v>0</v>
      </c>
      <c r="H21" s="48">
        <v>0</v>
      </c>
      <c r="I21" s="49">
        <v>0</v>
      </c>
      <c r="J21" s="48">
        <v>0</v>
      </c>
      <c r="K21" s="47">
        <v>0</v>
      </c>
      <c r="L21" s="50">
        <v>0</v>
      </c>
      <c r="M21" s="51" t="s">
        <v>100</v>
      </c>
      <c r="N21" s="52">
        <v>0</v>
      </c>
      <c r="O21" s="48">
        <v>0</v>
      </c>
    </row>
    <row r="22" spans="1:15" ht="15">
      <c r="A22" s="12">
        <v>18</v>
      </c>
      <c r="B22" s="9"/>
      <c r="C22" s="10" t="s">
        <v>22</v>
      </c>
      <c r="D22" s="11">
        <v>8</v>
      </c>
      <c r="E22" s="30">
        <v>21</v>
      </c>
      <c r="F22" s="48">
        <v>3</v>
      </c>
      <c r="G22" s="49">
        <v>3</v>
      </c>
      <c r="H22" s="48">
        <v>0</v>
      </c>
      <c r="I22" s="49">
        <v>6</v>
      </c>
      <c r="J22" s="48">
        <v>1</v>
      </c>
      <c r="K22" s="47">
        <v>0</v>
      </c>
      <c r="L22" s="50">
        <v>0</v>
      </c>
      <c r="M22" s="51" t="s">
        <v>100</v>
      </c>
      <c r="N22" s="52">
        <v>4</v>
      </c>
      <c r="O22" s="48">
        <v>1</v>
      </c>
    </row>
    <row r="23" spans="1:15" ht="15">
      <c r="A23" s="12">
        <v>17</v>
      </c>
      <c r="B23" s="9"/>
      <c r="C23" s="10" t="s">
        <v>24</v>
      </c>
      <c r="D23" s="11">
        <v>0</v>
      </c>
      <c r="E23" s="30">
        <v>0</v>
      </c>
      <c r="F23" s="48">
        <v>0</v>
      </c>
      <c r="G23" s="49">
        <v>0</v>
      </c>
      <c r="H23" s="48">
        <v>0</v>
      </c>
      <c r="I23" s="49">
        <v>0</v>
      </c>
      <c r="J23" s="48">
        <v>0</v>
      </c>
      <c r="K23" s="47">
        <v>0</v>
      </c>
      <c r="L23" s="50">
        <v>0</v>
      </c>
      <c r="M23" s="51" t="s">
        <v>100</v>
      </c>
      <c r="N23" s="52">
        <v>0</v>
      </c>
      <c r="O23" s="48">
        <v>0</v>
      </c>
    </row>
    <row r="24" spans="1:15" ht="15">
      <c r="A24" s="12">
        <v>17</v>
      </c>
      <c r="B24" s="9"/>
      <c r="C24" s="10" t="s">
        <v>26</v>
      </c>
      <c r="D24" s="11">
        <v>1</v>
      </c>
      <c r="E24" s="30">
        <v>8</v>
      </c>
      <c r="F24" s="48">
        <v>8</v>
      </c>
      <c r="G24" s="49">
        <v>0</v>
      </c>
      <c r="H24" s="48">
        <v>0</v>
      </c>
      <c r="I24" s="49">
        <v>4</v>
      </c>
      <c r="J24" s="48">
        <v>4</v>
      </c>
      <c r="K24" s="47">
        <v>1</v>
      </c>
      <c r="L24" s="50">
        <v>0</v>
      </c>
      <c r="M24" s="51">
        <v>0</v>
      </c>
      <c r="N24" s="52">
        <v>0</v>
      </c>
      <c r="O24" s="48">
        <v>0</v>
      </c>
    </row>
    <row r="25" spans="1:15" ht="15">
      <c r="A25" s="12">
        <v>16</v>
      </c>
      <c r="B25" s="9"/>
      <c r="C25" s="10" t="s">
        <v>28</v>
      </c>
      <c r="D25" s="11">
        <v>19</v>
      </c>
      <c r="E25" s="30">
        <v>161</v>
      </c>
      <c r="F25" s="48">
        <v>8</v>
      </c>
      <c r="G25" s="49">
        <v>9</v>
      </c>
      <c r="H25" s="48">
        <v>0</v>
      </c>
      <c r="I25" s="49">
        <v>58</v>
      </c>
      <c r="J25" s="48">
        <v>3</v>
      </c>
      <c r="K25" s="47">
        <v>45</v>
      </c>
      <c r="L25" s="50">
        <v>18</v>
      </c>
      <c r="M25" s="51">
        <v>40</v>
      </c>
      <c r="N25" s="52">
        <v>48</v>
      </c>
      <c r="O25" s="48">
        <v>3</v>
      </c>
    </row>
    <row r="26" spans="1:15" ht="15">
      <c r="A26" s="12">
        <v>8</v>
      </c>
      <c r="B26" s="9"/>
      <c r="C26" s="10" t="s">
        <v>30</v>
      </c>
      <c r="D26" s="11">
        <v>0</v>
      </c>
      <c r="E26" s="30">
        <v>0</v>
      </c>
      <c r="F26" s="48">
        <v>0</v>
      </c>
      <c r="G26" s="49">
        <v>0</v>
      </c>
      <c r="H26" s="48">
        <v>0</v>
      </c>
      <c r="I26" s="49">
        <v>0</v>
      </c>
      <c r="J26" s="48">
        <v>0</v>
      </c>
      <c r="K26" s="47">
        <v>0</v>
      </c>
      <c r="L26" s="50">
        <v>0</v>
      </c>
      <c r="M26" s="51" t="s">
        <v>100</v>
      </c>
      <c r="N26" s="52">
        <v>0</v>
      </c>
      <c r="O26" s="48">
        <v>0</v>
      </c>
    </row>
    <row r="27" spans="1:15" ht="15">
      <c r="A27" s="12">
        <v>0</v>
      </c>
      <c r="B27" s="9"/>
      <c r="C27" s="10" t="s">
        <v>40</v>
      </c>
      <c r="D27" s="11">
        <v>9</v>
      </c>
      <c r="E27" s="30">
        <v>43</v>
      </c>
      <c r="F27" s="48">
        <v>5</v>
      </c>
      <c r="G27" s="49">
        <v>1</v>
      </c>
      <c r="H27" s="48">
        <v>0</v>
      </c>
      <c r="I27" s="49">
        <v>17</v>
      </c>
      <c r="J27" s="48">
        <v>2</v>
      </c>
      <c r="K27" s="47">
        <v>13</v>
      </c>
      <c r="L27" s="50">
        <v>6</v>
      </c>
      <c r="M27" s="51">
        <v>46.2</v>
      </c>
      <c r="N27" s="52">
        <v>9</v>
      </c>
      <c r="O27" s="48">
        <v>1</v>
      </c>
    </row>
    <row r="28" spans="1:15" ht="15">
      <c r="A28" s="12">
        <v>9</v>
      </c>
      <c r="B28" s="9"/>
      <c r="C28" s="10" t="s">
        <v>34</v>
      </c>
      <c r="D28" s="11">
        <v>2</v>
      </c>
      <c r="E28" s="30">
        <v>12</v>
      </c>
      <c r="F28" s="48">
        <v>6</v>
      </c>
      <c r="G28" s="49">
        <v>3</v>
      </c>
      <c r="H28" s="48">
        <v>2</v>
      </c>
      <c r="I28" s="49">
        <v>1</v>
      </c>
      <c r="J28" s="48">
        <v>1</v>
      </c>
      <c r="K28" s="47">
        <v>2</v>
      </c>
      <c r="L28" s="50">
        <v>1</v>
      </c>
      <c r="M28" s="51">
        <v>50</v>
      </c>
      <c r="N28" s="52">
        <v>4</v>
      </c>
      <c r="O28" s="48">
        <v>2</v>
      </c>
    </row>
    <row r="29" spans="1:15" ht="15">
      <c r="A29" s="12">
        <v>14</v>
      </c>
      <c r="B29" s="9"/>
      <c r="C29" s="10" t="s">
        <v>91</v>
      </c>
      <c r="D29" s="11">
        <v>15</v>
      </c>
      <c r="E29" s="30">
        <v>88</v>
      </c>
      <c r="F29" s="48">
        <v>6</v>
      </c>
      <c r="G29" s="49">
        <v>0</v>
      </c>
      <c r="H29" s="48">
        <v>0</v>
      </c>
      <c r="I29" s="49">
        <v>30</v>
      </c>
      <c r="J29" s="48">
        <v>2</v>
      </c>
      <c r="K29" s="47">
        <v>46</v>
      </c>
      <c r="L29" s="50">
        <v>28</v>
      </c>
      <c r="M29" s="51">
        <v>60.9</v>
      </c>
      <c r="N29" s="52">
        <v>18</v>
      </c>
      <c r="O29" s="48">
        <v>1</v>
      </c>
    </row>
    <row r="30" spans="1:15" ht="15">
      <c r="A30" s="12">
        <v>5</v>
      </c>
      <c r="B30" s="9"/>
      <c r="C30" s="10" t="s">
        <v>36</v>
      </c>
      <c r="D30" s="11">
        <v>0</v>
      </c>
      <c r="E30" s="30">
        <v>0</v>
      </c>
      <c r="F30" s="48">
        <v>0</v>
      </c>
      <c r="G30" s="49">
        <v>0</v>
      </c>
      <c r="H30" s="48">
        <v>0</v>
      </c>
      <c r="I30" s="49">
        <v>0</v>
      </c>
      <c r="J30" s="48">
        <v>0</v>
      </c>
      <c r="K30" s="47">
        <v>0</v>
      </c>
      <c r="L30" s="50">
        <v>0</v>
      </c>
      <c r="M30" s="51" t="s">
        <v>100</v>
      </c>
      <c r="N30" s="52">
        <v>0</v>
      </c>
      <c r="O30" s="48">
        <v>0</v>
      </c>
    </row>
    <row r="31" spans="1:15" ht="15">
      <c r="A31" s="12">
        <v>21</v>
      </c>
      <c r="B31" s="9"/>
      <c r="C31" s="10" t="s">
        <v>95</v>
      </c>
      <c r="D31" s="11">
        <v>10</v>
      </c>
      <c r="E31" s="30">
        <v>50</v>
      </c>
      <c r="F31" s="48">
        <v>5</v>
      </c>
      <c r="G31" s="49">
        <v>0</v>
      </c>
      <c r="H31" s="48">
        <v>0</v>
      </c>
      <c r="I31" s="49">
        <v>22</v>
      </c>
      <c r="J31" s="48">
        <v>2</v>
      </c>
      <c r="K31" s="47">
        <v>15</v>
      </c>
      <c r="L31" s="50">
        <v>6</v>
      </c>
      <c r="M31" s="51">
        <v>40</v>
      </c>
      <c r="N31" s="52">
        <v>7</v>
      </c>
      <c r="O31" s="48">
        <v>1</v>
      </c>
    </row>
    <row r="32" spans="1:15" ht="15">
      <c r="A32" s="12">
        <v>0</v>
      </c>
      <c r="B32" s="9"/>
      <c r="C32" s="10" t="s">
        <v>38</v>
      </c>
      <c r="D32" s="11">
        <v>0</v>
      </c>
      <c r="E32" s="30">
        <v>0</v>
      </c>
      <c r="F32" s="48">
        <v>0</v>
      </c>
      <c r="G32" s="49">
        <v>0</v>
      </c>
      <c r="H32" s="48">
        <v>0</v>
      </c>
      <c r="I32" s="49">
        <v>0</v>
      </c>
      <c r="J32" s="48">
        <v>0</v>
      </c>
      <c r="K32" s="47">
        <v>0</v>
      </c>
      <c r="L32" s="50">
        <v>0</v>
      </c>
      <c r="M32" s="51" t="s">
        <v>100</v>
      </c>
      <c r="N32" s="52">
        <v>0</v>
      </c>
      <c r="O32" s="48">
        <v>0</v>
      </c>
    </row>
    <row r="33" spans="1:15" ht="15.75" thickBot="1">
      <c r="A33" s="12">
        <v>0</v>
      </c>
      <c r="B33" s="9"/>
      <c r="C33" s="10" t="s">
        <v>42</v>
      </c>
      <c r="D33" s="11">
        <v>6</v>
      </c>
      <c r="E33" s="69">
        <v>14</v>
      </c>
      <c r="F33" s="54">
        <v>2</v>
      </c>
      <c r="G33" s="55">
        <v>0</v>
      </c>
      <c r="H33" s="54">
        <v>0</v>
      </c>
      <c r="I33" s="55">
        <v>7</v>
      </c>
      <c r="J33" s="54">
        <v>1</v>
      </c>
      <c r="K33" s="53">
        <v>0</v>
      </c>
      <c r="L33" s="56">
        <v>0</v>
      </c>
      <c r="M33" s="57" t="s">
        <v>100</v>
      </c>
      <c r="N33" s="58">
        <v>0</v>
      </c>
      <c r="O33" s="54">
        <v>0</v>
      </c>
    </row>
    <row r="34" spans="1:15" ht="19.5" thickBot="1" thickTop="1">
      <c r="A34" s="59"/>
      <c r="B34" s="60"/>
      <c r="C34" s="61" t="s">
        <v>58</v>
      </c>
      <c r="D34" s="74">
        <v>163</v>
      </c>
      <c r="E34" s="75">
        <v>1644</v>
      </c>
      <c r="F34" s="63">
        <v>75</v>
      </c>
      <c r="G34" s="62">
        <v>91</v>
      </c>
      <c r="H34" s="63">
        <v>4</v>
      </c>
      <c r="I34" s="62">
        <v>576</v>
      </c>
      <c r="J34" s="63">
        <v>26</v>
      </c>
      <c r="K34" s="62">
        <v>397</v>
      </c>
      <c r="L34" s="64">
        <v>219</v>
      </c>
      <c r="M34" s="64">
        <v>55.2</v>
      </c>
      <c r="N34" s="65">
        <v>239</v>
      </c>
      <c r="O34" s="63">
        <v>11</v>
      </c>
    </row>
    <row r="35" spans="1:15" ht="16.5" thickBot="1" thickTop="1">
      <c r="A35" s="21"/>
      <c r="B35" s="21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9.5" thickBot="1" thickTop="1">
      <c r="A36" s="59"/>
      <c r="B36" s="60"/>
      <c r="C36" s="61" t="s">
        <v>69</v>
      </c>
      <c r="D36" s="75">
        <v>179</v>
      </c>
      <c r="E36" s="75">
        <v>1418</v>
      </c>
      <c r="F36" s="63">
        <v>64</v>
      </c>
      <c r="G36" s="66">
        <v>114</v>
      </c>
      <c r="H36" s="63">
        <v>5</v>
      </c>
      <c r="I36" s="62">
        <v>475</v>
      </c>
      <c r="J36" s="63">
        <v>22</v>
      </c>
      <c r="K36" s="62">
        <v>0</v>
      </c>
      <c r="L36" s="64">
        <v>0</v>
      </c>
      <c r="M36" s="64" t="s">
        <v>100</v>
      </c>
      <c r="N36" s="65">
        <v>409</v>
      </c>
      <c r="O36" s="63">
        <v>19</v>
      </c>
    </row>
    <row r="39" spans="11:14" ht="15">
      <c r="K39" s="67" t="s">
        <v>71</v>
      </c>
      <c r="N39" s="13" t="s">
        <v>70</v>
      </c>
    </row>
  </sheetData>
  <sheetProtection/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4">
    <pageSetUpPr fitToPage="1"/>
  </sheetPr>
  <dimension ref="A1:O39"/>
  <sheetViews>
    <sheetView showGridLines="0" zoomScale="75" zoomScaleNormal="75" workbookViewId="0" topLeftCell="A1">
      <selection activeCell="C13" sqref="C13:C33"/>
    </sheetView>
  </sheetViews>
  <sheetFormatPr defaultColWidth="8.8984375" defaultRowHeight="15.75"/>
  <cols>
    <col min="1" max="1" width="4.09765625" style="13" customWidth="1"/>
    <col min="2" max="2" width="1.796875" style="13" customWidth="1"/>
    <col min="3" max="3" width="15.69921875" style="13" customWidth="1"/>
    <col min="4" max="4" width="6.3984375" style="13" customWidth="1"/>
    <col min="5" max="5" width="9.3984375" style="13" customWidth="1"/>
    <col min="6" max="6" width="8.296875" style="13" customWidth="1"/>
    <col min="7" max="7" width="8.3984375" style="13" customWidth="1"/>
    <col min="8" max="8" width="9" style="13" customWidth="1"/>
    <col min="9" max="10" width="8.796875" style="13" customWidth="1"/>
    <col min="11" max="11" width="6.69921875" style="13" customWidth="1"/>
    <col min="12" max="12" width="7" style="13" customWidth="1"/>
    <col min="13" max="15" width="8.8984375" style="13" customWidth="1"/>
    <col min="16" max="16" width="2.19921875" style="13" customWidth="1"/>
    <col min="17" max="16384" width="8.8984375" style="13" customWidth="1"/>
  </cols>
  <sheetData>
    <row r="1" spans="3:9" ht="30">
      <c r="C1" s="31" t="s">
        <v>97</v>
      </c>
      <c r="I1" s="31" t="s">
        <v>96</v>
      </c>
    </row>
    <row r="3" spans="4:9" ht="15.75">
      <c r="D3" s="24" t="s">
        <v>48</v>
      </c>
      <c r="E3" s="24" t="s">
        <v>59</v>
      </c>
      <c r="F3" s="24" t="s">
        <v>60</v>
      </c>
      <c r="G3" s="24" t="s">
        <v>61</v>
      </c>
      <c r="H3" s="24"/>
      <c r="I3" s="24" t="s">
        <v>62</v>
      </c>
    </row>
    <row r="5" spans="1:13" ht="23.25">
      <c r="A5" s="25" t="s">
        <v>63</v>
      </c>
      <c r="B5" s="26"/>
      <c r="C5" s="26"/>
      <c r="D5" s="27">
        <v>33</v>
      </c>
      <c r="E5" s="27">
        <v>22</v>
      </c>
      <c r="F5" s="27">
        <v>11</v>
      </c>
      <c r="G5" s="27">
        <v>11</v>
      </c>
      <c r="H5" s="27">
        <v>1678</v>
      </c>
      <c r="I5" s="27" t="s">
        <v>64</v>
      </c>
      <c r="J5" s="27">
        <v>1562</v>
      </c>
      <c r="K5" s="26"/>
      <c r="L5" s="29" t="s">
        <v>99</v>
      </c>
      <c r="M5" s="32">
        <v>116</v>
      </c>
    </row>
    <row r="6" spans="1:13" ht="23.25">
      <c r="A6" s="26"/>
      <c r="B6" s="26"/>
      <c r="C6" s="25"/>
      <c r="D6" s="25"/>
      <c r="E6" s="25"/>
      <c r="F6" s="25"/>
      <c r="G6" s="28" t="s">
        <v>65</v>
      </c>
      <c r="H6" s="27">
        <v>834</v>
      </c>
      <c r="I6" s="27" t="s">
        <v>64</v>
      </c>
      <c r="J6" s="27">
        <v>752</v>
      </c>
      <c r="K6" s="33" t="s">
        <v>46</v>
      </c>
      <c r="L6" s="29" t="s">
        <v>99</v>
      </c>
      <c r="M6" s="32">
        <v>82</v>
      </c>
    </row>
    <row r="7" spans="1:13" ht="14.25" customHeight="1">
      <c r="A7" s="26"/>
      <c r="B7" s="26"/>
      <c r="C7" s="25"/>
      <c r="D7" s="25"/>
      <c r="E7" s="25"/>
      <c r="F7" s="28"/>
      <c r="G7" s="28"/>
      <c r="H7" s="28"/>
      <c r="I7" s="27"/>
      <c r="J7" s="25"/>
      <c r="K7" s="33"/>
      <c r="L7" s="29"/>
      <c r="M7" s="32"/>
    </row>
    <row r="8" spans="1:13" ht="23.25">
      <c r="A8" s="26"/>
      <c r="B8" s="26"/>
      <c r="C8" s="25"/>
      <c r="D8" s="25" t="s">
        <v>67</v>
      </c>
      <c r="E8" s="25"/>
      <c r="F8" s="28"/>
      <c r="G8" s="28"/>
      <c r="H8" s="28">
        <v>76</v>
      </c>
      <c r="I8" s="27" t="s">
        <v>64</v>
      </c>
      <c r="J8" s="28">
        <v>71</v>
      </c>
      <c r="K8" s="33"/>
      <c r="L8" s="29" t="s">
        <v>99</v>
      </c>
      <c r="M8" s="32">
        <v>5</v>
      </c>
    </row>
    <row r="9" spans="7:13" ht="23.25">
      <c r="G9" s="28" t="s">
        <v>65</v>
      </c>
      <c r="H9" s="28">
        <v>38</v>
      </c>
      <c r="I9" s="27" t="s">
        <v>64</v>
      </c>
      <c r="J9" s="28">
        <v>34</v>
      </c>
      <c r="K9" s="33" t="s">
        <v>46</v>
      </c>
      <c r="L9" s="29" t="s">
        <v>99</v>
      </c>
      <c r="M9" s="32">
        <v>4</v>
      </c>
    </row>
    <row r="10" spans="4:5" ht="15">
      <c r="D10" s="73"/>
      <c r="E10" s="73"/>
    </row>
    <row r="11" spans="1:15" ht="15">
      <c r="A11" s="14" t="s">
        <v>47</v>
      </c>
      <c r="B11" s="15"/>
      <c r="C11" s="15"/>
      <c r="D11" s="76" t="s">
        <v>53</v>
      </c>
      <c r="E11" s="77" t="s">
        <v>48</v>
      </c>
      <c r="F11" s="34"/>
      <c r="G11" s="16" t="s">
        <v>49</v>
      </c>
      <c r="H11" s="34"/>
      <c r="I11" s="16" t="s">
        <v>50</v>
      </c>
      <c r="J11" s="34"/>
      <c r="K11" s="17" t="s">
        <v>51</v>
      </c>
      <c r="L11" s="18"/>
      <c r="M11" s="18"/>
      <c r="N11" s="35" t="s">
        <v>52</v>
      </c>
      <c r="O11" s="36" t="s">
        <v>52</v>
      </c>
    </row>
    <row r="12" spans="1:15" ht="15.75" thickBot="1">
      <c r="A12" s="1" t="s">
        <v>1</v>
      </c>
      <c r="B12" s="3"/>
      <c r="C12" s="2"/>
      <c r="D12" s="78" t="s">
        <v>59</v>
      </c>
      <c r="E12" s="78" t="s">
        <v>54</v>
      </c>
      <c r="F12" s="37" t="s">
        <v>68</v>
      </c>
      <c r="G12" s="19" t="s">
        <v>54</v>
      </c>
      <c r="H12" s="38" t="s">
        <v>68</v>
      </c>
      <c r="I12" s="19" t="s">
        <v>54</v>
      </c>
      <c r="J12" s="38" t="s">
        <v>68</v>
      </c>
      <c r="K12" s="4" t="s">
        <v>55</v>
      </c>
      <c r="L12" s="20" t="s">
        <v>56</v>
      </c>
      <c r="M12" s="20" t="s">
        <v>57</v>
      </c>
      <c r="N12" s="39" t="s">
        <v>54</v>
      </c>
      <c r="O12" s="40" t="s">
        <v>68</v>
      </c>
    </row>
    <row r="13" spans="1:15" ht="15">
      <c r="A13" s="5">
        <v>12</v>
      </c>
      <c r="B13" s="7"/>
      <c r="C13" s="10" t="s">
        <v>5</v>
      </c>
      <c r="D13" s="11">
        <v>11</v>
      </c>
      <c r="E13" s="68">
        <v>208</v>
      </c>
      <c r="F13" s="42">
        <v>19</v>
      </c>
      <c r="G13" s="43">
        <v>2</v>
      </c>
      <c r="H13" s="42">
        <v>0</v>
      </c>
      <c r="I13" s="43">
        <v>85</v>
      </c>
      <c r="J13" s="42">
        <v>8</v>
      </c>
      <c r="K13" s="41">
        <v>74</v>
      </c>
      <c r="L13" s="44">
        <v>32</v>
      </c>
      <c r="M13" s="45">
        <v>43.2</v>
      </c>
      <c r="N13" s="46">
        <v>28</v>
      </c>
      <c r="O13" s="42">
        <v>3</v>
      </c>
    </row>
    <row r="14" spans="1:15" ht="15">
      <c r="A14" s="12">
        <v>0</v>
      </c>
      <c r="B14" s="9"/>
      <c r="C14" s="10" t="s">
        <v>7</v>
      </c>
      <c r="D14" s="11">
        <v>0</v>
      </c>
      <c r="E14" s="30">
        <v>0</v>
      </c>
      <c r="F14" s="48">
        <v>0</v>
      </c>
      <c r="G14" s="49">
        <v>0</v>
      </c>
      <c r="H14" s="48">
        <v>0</v>
      </c>
      <c r="I14" s="49">
        <v>0</v>
      </c>
      <c r="J14" s="48">
        <v>0</v>
      </c>
      <c r="K14" s="47">
        <v>0</v>
      </c>
      <c r="L14" s="50">
        <v>0</v>
      </c>
      <c r="M14" s="51" t="s">
        <v>100</v>
      </c>
      <c r="N14" s="52">
        <v>0</v>
      </c>
      <c r="O14" s="48">
        <v>0</v>
      </c>
    </row>
    <row r="15" spans="1:15" ht="15">
      <c r="A15" s="12">
        <v>14</v>
      </c>
      <c r="B15" s="9"/>
      <c r="C15" s="10" t="s">
        <v>9</v>
      </c>
      <c r="D15" s="11">
        <v>0</v>
      </c>
      <c r="E15" s="30">
        <v>0</v>
      </c>
      <c r="F15" s="48">
        <v>0</v>
      </c>
      <c r="G15" s="49">
        <v>0</v>
      </c>
      <c r="H15" s="48">
        <v>0</v>
      </c>
      <c r="I15" s="49">
        <v>0</v>
      </c>
      <c r="J15" s="48">
        <v>0</v>
      </c>
      <c r="K15" s="47">
        <v>0</v>
      </c>
      <c r="L15" s="50">
        <v>0</v>
      </c>
      <c r="M15" s="51" t="s">
        <v>100</v>
      </c>
      <c r="N15" s="52">
        <v>0</v>
      </c>
      <c r="O15" s="48">
        <v>0</v>
      </c>
    </row>
    <row r="16" spans="1:15" ht="15">
      <c r="A16" s="12">
        <v>20</v>
      </c>
      <c r="B16" s="9"/>
      <c r="C16" s="10" t="s">
        <v>78</v>
      </c>
      <c r="D16" s="11">
        <v>19</v>
      </c>
      <c r="E16" s="30">
        <v>48</v>
      </c>
      <c r="F16" s="48">
        <v>3</v>
      </c>
      <c r="G16" s="49">
        <v>0</v>
      </c>
      <c r="H16" s="48">
        <v>0</v>
      </c>
      <c r="I16" s="49">
        <v>18</v>
      </c>
      <c r="J16" s="48">
        <v>1</v>
      </c>
      <c r="K16" s="47">
        <v>32</v>
      </c>
      <c r="L16" s="50">
        <v>12</v>
      </c>
      <c r="M16" s="51">
        <v>37.5</v>
      </c>
      <c r="N16" s="52">
        <v>23</v>
      </c>
      <c r="O16" s="48">
        <v>1</v>
      </c>
    </row>
    <row r="17" spans="1:15" ht="15">
      <c r="A17" s="12">
        <v>4</v>
      </c>
      <c r="B17" s="9"/>
      <c r="C17" s="10" t="s">
        <v>11</v>
      </c>
      <c r="D17" s="11">
        <v>22</v>
      </c>
      <c r="E17" s="30">
        <v>338</v>
      </c>
      <c r="F17" s="48">
        <v>15</v>
      </c>
      <c r="G17" s="49">
        <v>27</v>
      </c>
      <c r="H17" s="48">
        <v>1</v>
      </c>
      <c r="I17" s="49">
        <v>97</v>
      </c>
      <c r="J17" s="48">
        <v>4</v>
      </c>
      <c r="K17" s="47">
        <v>93</v>
      </c>
      <c r="L17" s="50">
        <v>63</v>
      </c>
      <c r="M17" s="51">
        <v>67.7</v>
      </c>
      <c r="N17" s="52">
        <v>52</v>
      </c>
      <c r="O17" s="48">
        <v>2</v>
      </c>
    </row>
    <row r="18" spans="1:15" ht="15">
      <c r="A18" s="12">
        <v>15</v>
      </c>
      <c r="B18" s="9"/>
      <c r="C18" s="10" t="s">
        <v>15</v>
      </c>
      <c r="D18" s="11">
        <v>19</v>
      </c>
      <c r="E18" s="30">
        <v>319</v>
      </c>
      <c r="F18" s="48">
        <v>17</v>
      </c>
      <c r="G18" s="49">
        <v>61</v>
      </c>
      <c r="H18" s="48">
        <v>3</v>
      </c>
      <c r="I18" s="49">
        <v>62</v>
      </c>
      <c r="J18" s="48">
        <v>3</v>
      </c>
      <c r="K18" s="47">
        <v>14</v>
      </c>
      <c r="L18" s="50">
        <v>12</v>
      </c>
      <c r="M18" s="51">
        <v>85.7</v>
      </c>
      <c r="N18" s="52">
        <v>28</v>
      </c>
      <c r="O18" s="48">
        <v>1</v>
      </c>
    </row>
    <row r="19" spans="1:15" ht="15">
      <c r="A19" s="12">
        <v>10</v>
      </c>
      <c r="B19" s="9"/>
      <c r="C19" s="10" t="s">
        <v>17</v>
      </c>
      <c r="D19" s="11">
        <v>13</v>
      </c>
      <c r="E19" s="30">
        <v>79</v>
      </c>
      <c r="F19" s="48">
        <v>6</v>
      </c>
      <c r="G19" s="49">
        <v>0</v>
      </c>
      <c r="H19" s="48">
        <v>0</v>
      </c>
      <c r="I19" s="49">
        <v>37</v>
      </c>
      <c r="J19" s="48">
        <v>3</v>
      </c>
      <c r="K19" s="47">
        <v>14</v>
      </c>
      <c r="L19" s="50">
        <v>5</v>
      </c>
      <c r="M19" s="51">
        <v>35.7</v>
      </c>
      <c r="N19" s="52">
        <v>20</v>
      </c>
      <c r="O19" s="48">
        <v>2</v>
      </c>
    </row>
    <row r="20" spans="1:15" ht="15">
      <c r="A20" s="12">
        <v>7</v>
      </c>
      <c r="B20" s="9"/>
      <c r="C20" s="10" t="s">
        <v>19</v>
      </c>
      <c r="D20" s="11">
        <v>15</v>
      </c>
      <c r="E20" s="30">
        <v>225</v>
      </c>
      <c r="F20" s="48">
        <v>15</v>
      </c>
      <c r="G20" s="49">
        <v>1</v>
      </c>
      <c r="H20" s="48">
        <v>0</v>
      </c>
      <c r="I20" s="49">
        <v>105</v>
      </c>
      <c r="J20" s="48">
        <v>7</v>
      </c>
      <c r="K20" s="47">
        <v>29</v>
      </c>
      <c r="L20" s="50">
        <v>12</v>
      </c>
      <c r="M20" s="51">
        <v>41.4</v>
      </c>
      <c r="N20" s="52">
        <v>46</v>
      </c>
      <c r="O20" s="48">
        <v>3</v>
      </c>
    </row>
    <row r="21" spans="1:15" ht="15">
      <c r="A21" s="12">
        <v>6</v>
      </c>
      <c r="B21" s="9"/>
      <c r="C21" s="10" t="s">
        <v>73</v>
      </c>
      <c r="D21" s="11">
        <v>6</v>
      </c>
      <c r="E21" s="30">
        <v>22</v>
      </c>
      <c r="F21" s="48">
        <v>4</v>
      </c>
      <c r="G21" s="49">
        <v>2</v>
      </c>
      <c r="H21" s="48">
        <v>0</v>
      </c>
      <c r="I21" s="49">
        <v>8</v>
      </c>
      <c r="J21" s="48">
        <v>1</v>
      </c>
      <c r="K21" s="47">
        <v>0</v>
      </c>
      <c r="L21" s="50">
        <v>0</v>
      </c>
      <c r="M21" s="51" t="s">
        <v>100</v>
      </c>
      <c r="N21" s="52">
        <v>12</v>
      </c>
      <c r="O21" s="48">
        <v>2</v>
      </c>
    </row>
    <row r="22" spans="1:15" ht="15">
      <c r="A22" s="12">
        <v>18</v>
      </c>
      <c r="B22" s="9"/>
      <c r="C22" s="10" t="s">
        <v>22</v>
      </c>
      <c r="D22" s="11">
        <v>13</v>
      </c>
      <c r="E22" s="30">
        <v>72</v>
      </c>
      <c r="F22" s="48">
        <v>6</v>
      </c>
      <c r="G22" s="49">
        <v>3</v>
      </c>
      <c r="H22" s="48">
        <v>0</v>
      </c>
      <c r="I22" s="49">
        <v>29</v>
      </c>
      <c r="J22" s="48">
        <v>2</v>
      </c>
      <c r="K22" s="47">
        <v>9</v>
      </c>
      <c r="L22" s="50">
        <v>5</v>
      </c>
      <c r="M22" s="51">
        <v>55.6</v>
      </c>
      <c r="N22" s="52">
        <v>10</v>
      </c>
      <c r="O22" s="48">
        <v>1</v>
      </c>
    </row>
    <row r="23" spans="1:15" ht="15">
      <c r="A23" s="12">
        <v>17</v>
      </c>
      <c r="B23" s="9"/>
      <c r="C23" s="10" t="s">
        <v>24</v>
      </c>
      <c r="D23" s="11">
        <v>0</v>
      </c>
      <c r="E23" s="30">
        <v>0</v>
      </c>
      <c r="F23" s="48">
        <v>0</v>
      </c>
      <c r="G23" s="49">
        <v>0</v>
      </c>
      <c r="H23" s="48">
        <v>0</v>
      </c>
      <c r="I23" s="49">
        <v>0</v>
      </c>
      <c r="J23" s="48">
        <v>0</v>
      </c>
      <c r="K23" s="47">
        <v>0</v>
      </c>
      <c r="L23" s="50">
        <v>0</v>
      </c>
      <c r="M23" s="51" t="s">
        <v>100</v>
      </c>
      <c r="N23" s="52">
        <v>0</v>
      </c>
      <c r="O23" s="48">
        <v>0</v>
      </c>
    </row>
    <row r="24" spans="1:15" ht="15">
      <c r="A24" s="12">
        <v>17</v>
      </c>
      <c r="B24" s="9"/>
      <c r="C24" s="10" t="s">
        <v>26</v>
      </c>
      <c r="D24" s="11">
        <v>1</v>
      </c>
      <c r="E24" s="30">
        <v>0</v>
      </c>
      <c r="F24" s="48">
        <v>0</v>
      </c>
      <c r="G24" s="49">
        <v>0</v>
      </c>
      <c r="H24" s="48">
        <v>0</v>
      </c>
      <c r="I24" s="49">
        <v>0</v>
      </c>
      <c r="J24" s="48">
        <v>0</v>
      </c>
      <c r="K24" s="47">
        <v>2</v>
      </c>
      <c r="L24" s="50">
        <v>0</v>
      </c>
      <c r="M24" s="51">
        <v>0</v>
      </c>
      <c r="N24" s="52">
        <v>1</v>
      </c>
      <c r="O24" s="48">
        <v>1</v>
      </c>
    </row>
    <row r="25" spans="1:15" ht="15">
      <c r="A25" s="12">
        <v>16</v>
      </c>
      <c r="B25" s="9"/>
      <c r="C25" s="10" t="s">
        <v>28</v>
      </c>
      <c r="D25" s="11">
        <v>22</v>
      </c>
      <c r="E25" s="30">
        <v>258</v>
      </c>
      <c r="F25" s="48">
        <v>12</v>
      </c>
      <c r="G25" s="49">
        <v>13</v>
      </c>
      <c r="H25" s="48">
        <v>1</v>
      </c>
      <c r="I25" s="49">
        <v>86</v>
      </c>
      <c r="J25" s="48">
        <v>4</v>
      </c>
      <c r="K25" s="47">
        <v>84</v>
      </c>
      <c r="L25" s="50">
        <v>47</v>
      </c>
      <c r="M25" s="51">
        <v>56</v>
      </c>
      <c r="N25" s="52">
        <v>55</v>
      </c>
      <c r="O25" s="48">
        <v>3</v>
      </c>
    </row>
    <row r="26" spans="1:15" ht="15">
      <c r="A26" s="12">
        <v>8</v>
      </c>
      <c r="B26" s="9"/>
      <c r="C26" s="10" t="s">
        <v>30</v>
      </c>
      <c r="D26" s="11">
        <v>0</v>
      </c>
      <c r="E26" s="30">
        <v>0</v>
      </c>
      <c r="F26" s="48">
        <v>0</v>
      </c>
      <c r="G26" s="49">
        <v>0</v>
      </c>
      <c r="H26" s="48">
        <v>0</v>
      </c>
      <c r="I26" s="49">
        <v>0</v>
      </c>
      <c r="J26" s="48">
        <v>0</v>
      </c>
      <c r="K26" s="47">
        <v>0</v>
      </c>
      <c r="L26" s="50">
        <v>0</v>
      </c>
      <c r="M26" s="51" t="s">
        <v>100</v>
      </c>
      <c r="N26" s="52">
        <v>0</v>
      </c>
      <c r="O26" s="48">
        <v>0</v>
      </c>
    </row>
    <row r="27" spans="1:15" ht="15">
      <c r="A27" s="12">
        <v>0</v>
      </c>
      <c r="B27" s="9"/>
      <c r="C27" s="10" t="s">
        <v>40</v>
      </c>
      <c r="D27" s="11">
        <v>4</v>
      </c>
      <c r="E27" s="30">
        <v>27</v>
      </c>
      <c r="F27" s="48">
        <v>7</v>
      </c>
      <c r="G27" s="49">
        <v>0</v>
      </c>
      <c r="H27" s="48">
        <v>0</v>
      </c>
      <c r="I27" s="49">
        <v>12</v>
      </c>
      <c r="J27" s="48">
        <v>3</v>
      </c>
      <c r="K27" s="47">
        <v>8</v>
      </c>
      <c r="L27" s="50">
        <v>3</v>
      </c>
      <c r="M27" s="51">
        <v>37.5</v>
      </c>
      <c r="N27" s="52">
        <v>8</v>
      </c>
      <c r="O27" s="48">
        <v>2</v>
      </c>
    </row>
    <row r="28" spans="1:15" ht="15">
      <c r="A28" s="12">
        <v>9</v>
      </c>
      <c r="B28" s="9"/>
      <c r="C28" s="10" t="s">
        <v>34</v>
      </c>
      <c r="D28" s="11">
        <v>8</v>
      </c>
      <c r="E28" s="30">
        <v>16</v>
      </c>
      <c r="F28" s="48">
        <v>2</v>
      </c>
      <c r="G28" s="49">
        <v>0</v>
      </c>
      <c r="H28" s="48">
        <v>0</v>
      </c>
      <c r="I28" s="49">
        <v>8</v>
      </c>
      <c r="J28" s="48">
        <v>1</v>
      </c>
      <c r="K28" s="47">
        <v>0</v>
      </c>
      <c r="L28" s="50">
        <v>0</v>
      </c>
      <c r="M28" s="51" t="s">
        <v>100</v>
      </c>
      <c r="N28" s="52">
        <v>19</v>
      </c>
      <c r="O28" s="48">
        <v>2</v>
      </c>
    </row>
    <row r="29" spans="1:15" ht="15">
      <c r="A29" s="12">
        <v>14</v>
      </c>
      <c r="B29" s="9"/>
      <c r="C29" s="10" t="s">
        <v>91</v>
      </c>
      <c r="D29" s="11">
        <v>3</v>
      </c>
      <c r="E29" s="30">
        <v>3</v>
      </c>
      <c r="F29" s="48">
        <v>1</v>
      </c>
      <c r="G29" s="49">
        <v>0</v>
      </c>
      <c r="H29" s="48">
        <v>0</v>
      </c>
      <c r="I29" s="49">
        <v>0</v>
      </c>
      <c r="J29" s="48">
        <v>0</v>
      </c>
      <c r="K29" s="47">
        <v>4</v>
      </c>
      <c r="L29" s="50">
        <v>3</v>
      </c>
      <c r="M29" s="51">
        <v>75</v>
      </c>
      <c r="N29" s="52">
        <v>2</v>
      </c>
      <c r="O29" s="48">
        <v>1</v>
      </c>
    </row>
    <row r="30" spans="1:15" ht="15">
      <c r="A30" s="12">
        <v>5</v>
      </c>
      <c r="B30" s="9"/>
      <c r="C30" s="10" t="s">
        <v>36</v>
      </c>
      <c r="D30" s="11">
        <v>1</v>
      </c>
      <c r="E30" s="30">
        <v>2</v>
      </c>
      <c r="F30" s="48">
        <v>2</v>
      </c>
      <c r="G30" s="49">
        <v>0</v>
      </c>
      <c r="H30" s="48">
        <v>0</v>
      </c>
      <c r="I30" s="49">
        <v>1</v>
      </c>
      <c r="J30" s="48">
        <v>1</v>
      </c>
      <c r="K30" s="47">
        <v>0</v>
      </c>
      <c r="L30" s="50">
        <v>0</v>
      </c>
      <c r="M30" s="51" t="s">
        <v>100</v>
      </c>
      <c r="N30" s="52">
        <v>2</v>
      </c>
      <c r="O30" s="48">
        <v>2</v>
      </c>
    </row>
    <row r="31" spans="1:15" ht="15">
      <c r="A31" s="12">
        <v>21</v>
      </c>
      <c r="B31" s="9"/>
      <c r="C31" s="10" t="s">
        <v>95</v>
      </c>
      <c r="D31" s="11">
        <v>15</v>
      </c>
      <c r="E31" s="30">
        <v>60</v>
      </c>
      <c r="F31" s="48">
        <v>4</v>
      </c>
      <c r="G31" s="49">
        <v>0</v>
      </c>
      <c r="H31" s="48">
        <v>0</v>
      </c>
      <c r="I31" s="49">
        <v>23</v>
      </c>
      <c r="J31" s="48">
        <v>2</v>
      </c>
      <c r="K31" s="47">
        <v>39</v>
      </c>
      <c r="L31" s="50">
        <v>14</v>
      </c>
      <c r="M31" s="51">
        <v>35.9</v>
      </c>
      <c r="N31" s="52">
        <v>23</v>
      </c>
      <c r="O31" s="48">
        <v>2</v>
      </c>
    </row>
    <row r="32" spans="1:15" ht="15">
      <c r="A32" s="12">
        <v>0</v>
      </c>
      <c r="B32" s="9"/>
      <c r="C32" s="10" t="s">
        <v>38</v>
      </c>
      <c r="D32" s="11">
        <v>0</v>
      </c>
      <c r="E32" s="30">
        <v>0</v>
      </c>
      <c r="F32" s="48">
        <v>0</v>
      </c>
      <c r="G32" s="49">
        <v>0</v>
      </c>
      <c r="H32" s="48">
        <v>0</v>
      </c>
      <c r="I32" s="49">
        <v>0</v>
      </c>
      <c r="J32" s="48">
        <v>0</v>
      </c>
      <c r="K32" s="47">
        <v>0</v>
      </c>
      <c r="L32" s="50">
        <v>0</v>
      </c>
      <c r="M32" s="51" t="s">
        <v>100</v>
      </c>
      <c r="N32" s="52">
        <v>0</v>
      </c>
      <c r="O32" s="48">
        <v>0</v>
      </c>
    </row>
    <row r="33" spans="1:15" ht="15.75" thickBot="1">
      <c r="A33" s="12">
        <v>0</v>
      </c>
      <c r="B33" s="9"/>
      <c r="C33" s="10" t="s">
        <v>42</v>
      </c>
      <c r="D33" s="11">
        <v>1</v>
      </c>
      <c r="E33" s="69">
        <v>1</v>
      </c>
      <c r="F33" s="54">
        <v>1</v>
      </c>
      <c r="G33" s="55">
        <v>0</v>
      </c>
      <c r="H33" s="54">
        <v>0</v>
      </c>
      <c r="I33" s="55">
        <v>0</v>
      </c>
      <c r="J33" s="54">
        <v>0</v>
      </c>
      <c r="K33" s="53">
        <v>4</v>
      </c>
      <c r="L33" s="56">
        <v>1</v>
      </c>
      <c r="M33" s="57">
        <v>25</v>
      </c>
      <c r="N33" s="58">
        <v>0</v>
      </c>
      <c r="O33" s="54">
        <v>0</v>
      </c>
    </row>
    <row r="34" spans="1:15" ht="19.5" thickBot="1" thickTop="1">
      <c r="A34" s="59"/>
      <c r="B34" s="60"/>
      <c r="C34" s="61" t="s">
        <v>58</v>
      </c>
      <c r="D34" s="74">
        <v>173</v>
      </c>
      <c r="E34" s="75">
        <v>1678</v>
      </c>
      <c r="F34" s="63">
        <v>76</v>
      </c>
      <c r="G34" s="62">
        <v>109</v>
      </c>
      <c r="H34" s="63">
        <v>5</v>
      </c>
      <c r="I34" s="62">
        <v>571</v>
      </c>
      <c r="J34" s="63">
        <v>26</v>
      </c>
      <c r="K34" s="62">
        <v>406</v>
      </c>
      <c r="L34" s="64">
        <v>209</v>
      </c>
      <c r="M34" s="64">
        <v>51.5</v>
      </c>
      <c r="N34" s="65">
        <v>329</v>
      </c>
      <c r="O34" s="63">
        <v>15</v>
      </c>
    </row>
    <row r="35" spans="1:15" ht="16.5" thickBot="1" thickTop="1">
      <c r="A35" s="21"/>
      <c r="B35" s="21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9.5" thickBot="1" thickTop="1">
      <c r="A36" s="59"/>
      <c r="B36" s="60"/>
      <c r="C36" s="61" t="s">
        <v>69</v>
      </c>
      <c r="D36" s="75">
        <v>182</v>
      </c>
      <c r="E36" s="75">
        <v>1562</v>
      </c>
      <c r="F36" s="63">
        <v>71</v>
      </c>
      <c r="G36" s="66">
        <v>98</v>
      </c>
      <c r="H36" s="63">
        <v>4</v>
      </c>
      <c r="I36" s="62">
        <v>534</v>
      </c>
      <c r="J36" s="63">
        <v>24</v>
      </c>
      <c r="K36" s="62">
        <v>117</v>
      </c>
      <c r="L36" s="64">
        <v>76</v>
      </c>
      <c r="M36" s="64">
        <v>65</v>
      </c>
      <c r="N36" s="65">
        <v>385</v>
      </c>
      <c r="O36" s="63">
        <v>18</v>
      </c>
    </row>
    <row r="39" spans="11:14" ht="15">
      <c r="K39" s="67" t="s">
        <v>71</v>
      </c>
      <c r="N39" s="13" t="s">
        <v>70</v>
      </c>
    </row>
  </sheetData>
  <sheetProtection/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5">
    <pageSetUpPr fitToPage="1"/>
  </sheetPr>
  <dimension ref="A1:O39"/>
  <sheetViews>
    <sheetView showGridLines="0" zoomScale="75" zoomScaleNormal="75" workbookViewId="0" topLeftCell="A1">
      <selection activeCell="A13" sqref="A13"/>
    </sheetView>
  </sheetViews>
  <sheetFormatPr defaultColWidth="8.8984375" defaultRowHeight="15.75"/>
  <cols>
    <col min="1" max="1" width="4.09765625" style="13" customWidth="1"/>
    <col min="2" max="2" width="1.796875" style="13" customWidth="1"/>
    <col min="3" max="3" width="15.69921875" style="13" customWidth="1"/>
    <col min="4" max="4" width="6.3984375" style="13" customWidth="1"/>
    <col min="5" max="5" width="9.3984375" style="13" customWidth="1"/>
    <col min="6" max="6" width="8.296875" style="13" customWidth="1"/>
    <col min="7" max="7" width="8.3984375" style="13" customWidth="1"/>
    <col min="8" max="8" width="9" style="13" customWidth="1"/>
    <col min="9" max="10" width="8.796875" style="13" customWidth="1"/>
    <col min="11" max="11" width="6.69921875" style="13" customWidth="1"/>
    <col min="12" max="12" width="7" style="13" customWidth="1"/>
    <col min="13" max="15" width="8.8984375" style="13" customWidth="1"/>
    <col min="16" max="16" width="2.19921875" style="13" customWidth="1"/>
    <col min="17" max="16384" width="8.8984375" style="13" customWidth="1"/>
  </cols>
  <sheetData>
    <row r="1" spans="3:9" ht="30">
      <c r="C1" s="31" t="s">
        <v>97</v>
      </c>
      <c r="I1" s="31" t="s">
        <v>102</v>
      </c>
    </row>
    <row r="3" spans="4:9" ht="15.75">
      <c r="D3" s="24" t="s">
        <v>48</v>
      </c>
      <c r="E3" s="24" t="s">
        <v>59</v>
      </c>
      <c r="F3" s="24" t="s">
        <v>60</v>
      </c>
      <c r="G3" s="24" t="s">
        <v>61</v>
      </c>
      <c r="H3" s="24"/>
      <c r="I3" s="24" t="s">
        <v>62</v>
      </c>
    </row>
    <row r="5" spans="1:13" ht="23.25">
      <c r="A5" s="25" t="s">
        <v>63</v>
      </c>
      <c r="B5" s="26"/>
      <c r="C5" s="26"/>
      <c r="D5" s="27">
        <v>37</v>
      </c>
      <c r="E5" s="27">
        <v>22</v>
      </c>
      <c r="F5" s="27">
        <v>15</v>
      </c>
      <c r="G5" s="27">
        <v>7</v>
      </c>
      <c r="H5" s="27">
        <v>1727</v>
      </c>
      <c r="I5" s="27" t="s">
        <v>64</v>
      </c>
      <c r="J5" s="27">
        <v>1508</v>
      </c>
      <c r="K5" s="26"/>
      <c r="L5" s="29" t="s">
        <v>99</v>
      </c>
      <c r="M5" s="32">
        <v>219</v>
      </c>
    </row>
    <row r="6" spans="1:13" ht="23.25">
      <c r="A6" s="26"/>
      <c r="B6" s="26"/>
      <c r="C6" s="25"/>
      <c r="D6" s="25"/>
      <c r="E6" s="25"/>
      <c r="F6" s="25"/>
      <c r="G6" s="28" t="s">
        <v>65</v>
      </c>
      <c r="H6" s="27">
        <v>855</v>
      </c>
      <c r="I6" s="27" t="s">
        <v>64</v>
      </c>
      <c r="J6" s="27">
        <v>760</v>
      </c>
      <c r="K6" s="33" t="s">
        <v>46</v>
      </c>
      <c r="L6" s="29" t="s">
        <v>99</v>
      </c>
      <c r="M6" s="32">
        <v>95</v>
      </c>
    </row>
    <row r="7" spans="1:13" ht="14.25" customHeight="1">
      <c r="A7" s="26"/>
      <c r="B7" s="26"/>
      <c r="C7" s="25"/>
      <c r="D7" s="25"/>
      <c r="E7" s="25"/>
      <c r="F7" s="28"/>
      <c r="G7" s="28"/>
      <c r="H7" s="28"/>
      <c r="I7" s="27"/>
      <c r="J7" s="25"/>
      <c r="K7" s="33"/>
      <c r="L7" s="29"/>
      <c r="M7" s="32"/>
    </row>
    <row r="8" spans="1:13" ht="23.25">
      <c r="A8" s="26"/>
      <c r="B8" s="26"/>
      <c r="C8" s="25"/>
      <c r="D8" s="25" t="s">
        <v>67</v>
      </c>
      <c r="E8" s="25"/>
      <c r="F8" s="28"/>
      <c r="G8" s="28"/>
      <c r="H8" s="28">
        <v>79</v>
      </c>
      <c r="I8" s="27" t="s">
        <v>64</v>
      </c>
      <c r="J8" s="28">
        <v>69</v>
      </c>
      <c r="K8" s="33"/>
      <c r="L8" s="29" t="s">
        <v>99</v>
      </c>
      <c r="M8" s="32">
        <v>10</v>
      </c>
    </row>
    <row r="9" spans="7:13" ht="23.25">
      <c r="G9" s="28" t="s">
        <v>65</v>
      </c>
      <c r="H9" s="28">
        <v>39</v>
      </c>
      <c r="I9" s="27" t="s">
        <v>64</v>
      </c>
      <c r="J9" s="28">
        <v>35</v>
      </c>
      <c r="K9" s="33" t="s">
        <v>46</v>
      </c>
      <c r="L9" s="29" t="s">
        <v>99</v>
      </c>
      <c r="M9" s="32">
        <v>4</v>
      </c>
    </row>
    <row r="10" spans="4:5" ht="15">
      <c r="D10" s="73"/>
      <c r="E10" s="73"/>
    </row>
    <row r="11" spans="1:15" ht="15">
      <c r="A11" s="14" t="s">
        <v>47</v>
      </c>
      <c r="B11" s="15"/>
      <c r="C11" s="15"/>
      <c r="D11" s="76" t="s">
        <v>53</v>
      </c>
      <c r="E11" s="77" t="s">
        <v>48</v>
      </c>
      <c r="F11" s="34"/>
      <c r="G11" s="16" t="s">
        <v>49</v>
      </c>
      <c r="H11" s="34"/>
      <c r="I11" s="16" t="s">
        <v>50</v>
      </c>
      <c r="J11" s="34"/>
      <c r="K11" s="17" t="s">
        <v>51</v>
      </c>
      <c r="L11" s="18"/>
      <c r="M11" s="18"/>
      <c r="N11" s="35" t="s">
        <v>52</v>
      </c>
      <c r="O11" s="36" t="s">
        <v>52</v>
      </c>
    </row>
    <row r="12" spans="1:15" ht="15.75" thickBot="1">
      <c r="A12" s="1" t="s">
        <v>1</v>
      </c>
      <c r="B12" s="3"/>
      <c r="C12" s="2" t="s">
        <v>72</v>
      </c>
      <c r="D12" s="78" t="s">
        <v>59</v>
      </c>
      <c r="E12" s="78" t="s">
        <v>54</v>
      </c>
      <c r="F12" s="37" t="s">
        <v>68</v>
      </c>
      <c r="G12" s="19" t="s">
        <v>54</v>
      </c>
      <c r="H12" s="38" t="s">
        <v>68</v>
      </c>
      <c r="I12" s="19" t="s">
        <v>54</v>
      </c>
      <c r="J12" s="38" t="s">
        <v>68</v>
      </c>
      <c r="K12" s="4" t="s">
        <v>55</v>
      </c>
      <c r="L12" s="20" t="s">
        <v>56</v>
      </c>
      <c r="M12" s="20" t="s">
        <v>57</v>
      </c>
      <c r="N12" s="39" t="s">
        <v>54</v>
      </c>
      <c r="O12" s="40" t="s">
        <v>68</v>
      </c>
    </row>
    <row r="13" spans="1:15" ht="15">
      <c r="A13" s="5">
        <v>5</v>
      </c>
      <c r="B13" s="7"/>
      <c r="C13" s="10" t="s">
        <v>5</v>
      </c>
      <c r="D13" s="11">
        <v>8</v>
      </c>
      <c r="E13" s="68">
        <v>106</v>
      </c>
      <c r="F13" s="42">
        <v>13</v>
      </c>
      <c r="G13" s="43">
        <v>0</v>
      </c>
      <c r="H13" s="42">
        <v>0</v>
      </c>
      <c r="I13" s="43">
        <v>47</v>
      </c>
      <c r="J13" s="42">
        <v>6</v>
      </c>
      <c r="K13" s="41">
        <v>32</v>
      </c>
      <c r="L13" s="44">
        <v>12</v>
      </c>
      <c r="M13" s="45">
        <v>37.5</v>
      </c>
      <c r="N13" s="46">
        <v>24</v>
      </c>
      <c r="O13" s="42">
        <v>3</v>
      </c>
    </row>
    <row r="14" spans="1:15" ht="15">
      <c r="A14" s="12">
        <v>0</v>
      </c>
      <c r="B14" s="9"/>
      <c r="C14" s="10" t="s">
        <v>7</v>
      </c>
      <c r="D14" s="11">
        <v>0</v>
      </c>
      <c r="E14" s="30">
        <v>0</v>
      </c>
      <c r="F14" s="48">
        <v>0</v>
      </c>
      <c r="G14" s="49">
        <v>0</v>
      </c>
      <c r="H14" s="48">
        <v>0</v>
      </c>
      <c r="I14" s="49">
        <v>0</v>
      </c>
      <c r="J14" s="48">
        <v>0</v>
      </c>
      <c r="K14" s="47">
        <v>0</v>
      </c>
      <c r="L14" s="50">
        <v>0</v>
      </c>
      <c r="M14" s="51" t="s">
        <v>100</v>
      </c>
      <c r="N14" s="52">
        <v>0</v>
      </c>
      <c r="O14" s="48">
        <v>0</v>
      </c>
    </row>
    <row r="15" spans="1:15" ht="15">
      <c r="A15" s="12">
        <v>0</v>
      </c>
      <c r="B15" s="9"/>
      <c r="C15" s="10" t="s">
        <v>9</v>
      </c>
      <c r="D15" s="11">
        <v>1</v>
      </c>
      <c r="E15" s="30">
        <v>0</v>
      </c>
      <c r="F15" s="48">
        <v>0</v>
      </c>
      <c r="G15" s="49">
        <v>0</v>
      </c>
      <c r="H15" s="48">
        <v>0</v>
      </c>
      <c r="I15" s="49">
        <v>0</v>
      </c>
      <c r="J15" s="48">
        <v>0</v>
      </c>
      <c r="K15" s="47">
        <v>0</v>
      </c>
      <c r="L15" s="50">
        <v>0</v>
      </c>
      <c r="M15" s="51" t="s">
        <v>100</v>
      </c>
      <c r="N15" s="52">
        <v>0</v>
      </c>
      <c r="O15" s="48">
        <v>0</v>
      </c>
    </row>
    <row r="16" spans="1:15" ht="15">
      <c r="A16" s="12">
        <v>4</v>
      </c>
      <c r="B16" s="9"/>
      <c r="C16" s="10" t="s">
        <v>11</v>
      </c>
      <c r="D16" s="11">
        <v>20</v>
      </c>
      <c r="E16" s="30">
        <v>34</v>
      </c>
      <c r="F16" s="48">
        <v>2</v>
      </c>
      <c r="G16" s="49">
        <v>1</v>
      </c>
      <c r="H16" s="48">
        <v>0</v>
      </c>
      <c r="I16" s="49">
        <v>13</v>
      </c>
      <c r="J16" s="48">
        <v>1</v>
      </c>
      <c r="K16" s="47">
        <v>12</v>
      </c>
      <c r="L16" s="50">
        <v>5</v>
      </c>
      <c r="M16" s="51">
        <v>41.7</v>
      </c>
      <c r="N16" s="52">
        <v>17</v>
      </c>
      <c r="O16" s="48">
        <v>1</v>
      </c>
    </row>
    <row r="17" spans="1:15" ht="15">
      <c r="A17" s="12">
        <v>0</v>
      </c>
      <c r="B17" s="9"/>
      <c r="C17" s="10" t="s">
        <v>13</v>
      </c>
      <c r="D17" s="11">
        <v>19</v>
      </c>
      <c r="E17" s="30">
        <v>247</v>
      </c>
      <c r="F17" s="48">
        <v>13</v>
      </c>
      <c r="G17" s="49">
        <v>25</v>
      </c>
      <c r="H17" s="48">
        <v>1</v>
      </c>
      <c r="I17" s="49">
        <v>62</v>
      </c>
      <c r="J17" s="48">
        <v>3</v>
      </c>
      <c r="K17" s="47">
        <v>79</v>
      </c>
      <c r="L17" s="50">
        <v>48</v>
      </c>
      <c r="M17" s="51">
        <v>60.8</v>
      </c>
      <c r="N17" s="52">
        <v>40</v>
      </c>
      <c r="O17" s="48">
        <v>2</v>
      </c>
    </row>
    <row r="18" spans="1:15" ht="15">
      <c r="A18" s="12">
        <v>0</v>
      </c>
      <c r="B18" s="9"/>
      <c r="C18" s="10" t="s">
        <v>15</v>
      </c>
      <c r="D18" s="11">
        <v>15</v>
      </c>
      <c r="E18" s="30">
        <v>272</v>
      </c>
      <c r="F18" s="48">
        <v>18</v>
      </c>
      <c r="G18" s="49">
        <v>53</v>
      </c>
      <c r="H18" s="48">
        <v>4</v>
      </c>
      <c r="I18" s="49">
        <v>48</v>
      </c>
      <c r="J18" s="48">
        <v>3</v>
      </c>
      <c r="K18" s="47">
        <v>31</v>
      </c>
      <c r="L18" s="50">
        <v>17</v>
      </c>
      <c r="M18" s="51">
        <v>54.8</v>
      </c>
      <c r="N18" s="52">
        <v>18</v>
      </c>
      <c r="O18" s="48">
        <v>1</v>
      </c>
    </row>
    <row r="19" spans="1:15" ht="15">
      <c r="A19" s="12">
        <v>10</v>
      </c>
      <c r="B19" s="9"/>
      <c r="C19" s="10" t="s">
        <v>17</v>
      </c>
      <c r="D19" s="11">
        <v>17</v>
      </c>
      <c r="E19" s="30">
        <v>192</v>
      </c>
      <c r="F19" s="48">
        <v>11</v>
      </c>
      <c r="G19" s="49">
        <v>3</v>
      </c>
      <c r="H19" s="48">
        <v>0</v>
      </c>
      <c r="I19" s="49">
        <v>80</v>
      </c>
      <c r="J19" s="48">
        <v>5</v>
      </c>
      <c r="K19" s="47">
        <v>30</v>
      </c>
      <c r="L19" s="50">
        <v>23</v>
      </c>
      <c r="M19" s="51">
        <v>76.7</v>
      </c>
      <c r="N19" s="52">
        <v>17</v>
      </c>
      <c r="O19" s="48">
        <v>1</v>
      </c>
    </row>
    <row r="20" spans="1:15" ht="15">
      <c r="A20" s="12">
        <v>7</v>
      </c>
      <c r="B20" s="9"/>
      <c r="C20" s="10" t="s">
        <v>19</v>
      </c>
      <c r="D20" s="11">
        <v>21</v>
      </c>
      <c r="E20" s="30">
        <v>370</v>
      </c>
      <c r="F20" s="48">
        <v>18</v>
      </c>
      <c r="G20" s="49">
        <v>1</v>
      </c>
      <c r="H20" s="48">
        <v>0</v>
      </c>
      <c r="I20" s="49">
        <v>157</v>
      </c>
      <c r="J20" s="48">
        <v>7</v>
      </c>
      <c r="K20" s="47">
        <v>73</v>
      </c>
      <c r="L20" s="50">
        <v>53</v>
      </c>
      <c r="M20" s="51">
        <v>72.6</v>
      </c>
      <c r="N20" s="52">
        <v>61</v>
      </c>
      <c r="O20" s="48">
        <v>3</v>
      </c>
    </row>
    <row r="21" spans="1:15" ht="15">
      <c r="A21" s="12">
        <v>6</v>
      </c>
      <c r="B21" s="9"/>
      <c r="C21" s="10" t="s">
        <v>73</v>
      </c>
      <c r="D21" s="11">
        <v>5</v>
      </c>
      <c r="E21" s="30">
        <v>13</v>
      </c>
      <c r="F21" s="48">
        <v>3</v>
      </c>
      <c r="G21" s="49">
        <v>1</v>
      </c>
      <c r="H21" s="48">
        <v>0</v>
      </c>
      <c r="I21" s="49">
        <v>5</v>
      </c>
      <c r="J21" s="48">
        <v>1</v>
      </c>
      <c r="K21" s="47">
        <v>2</v>
      </c>
      <c r="L21" s="50">
        <v>0</v>
      </c>
      <c r="M21" s="51">
        <v>0</v>
      </c>
      <c r="N21" s="52">
        <v>2</v>
      </c>
      <c r="O21" s="48">
        <v>0</v>
      </c>
    </row>
    <row r="22" spans="1:15" ht="15">
      <c r="A22" s="12">
        <v>13</v>
      </c>
      <c r="B22" s="9"/>
      <c r="C22" s="10" t="s">
        <v>22</v>
      </c>
      <c r="D22" s="11">
        <v>19</v>
      </c>
      <c r="E22" s="30">
        <v>178</v>
      </c>
      <c r="F22" s="48">
        <v>9</v>
      </c>
      <c r="G22" s="49">
        <v>17</v>
      </c>
      <c r="H22" s="48">
        <v>1</v>
      </c>
      <c r="I22" s="49">
        <v>57</v>
      </c>
      <c r="J22" s="48">
        <v>3</v>
      </c>
      <c r="K22" s="47">
        <v>19</v>
      </c>
      <c r="L22" s="50">
        <v>13</v>
      </c>
      <c r="M22" s="51">
        <v>68.4</v>
      </c>
      <c r="N22" s="52">
        <v>18</v>
      </c>
      <c r="O22" s="48">
        <v>1</v>
      </c>
    </row>
    <row r="23" spans="1:15" ht="15">
      <c r="A23" s="12">
        <v>0</v>
      </c>
      <c r="B23" s="9"/>
      <c r="C23" s="10" t="s">
        <v>24</v>
      </c>
      <c r="D23" s="11">
        <v>0</v>
      </c>
      <c r="E23" s="30">
        <v>0</v>
      </c>
      <c r="F23" s="48">
        <v>0</v>
      </c>
      <c r="G23" s="49">
        <v>0</v>
      </c>
      <c r="H23" s="48">
        <v>0</v>
      </c>
      <c r="I23" s="49">
        <v>0</v>
      </c>
      <c r="J23" s="48">
        <v>0</v>
      </c>
      <c r="K23" s="47">
        <v>0</v>
      </c>
      <c r="L23" s="50">
        <v>0</v>
      </c>
      <c r="M23" s="51" t="s">
        <v>100</v>
      </c>
      <c r="N23" s="52">
        <v>0</v>
      </c>
      <c r="O23" s="48">
        <v>0</v>
      </c>
    </row>
    <row r="24" spans="1:15" ht="15">
      <c r="A24" s="12">
        <v>0</v>
      </c>
      <c r="B24" s="9"/>
      <c r="C24" s="10" t="s">
        <v>26</v>
      </c>
      <c r="D24" s="11">
        <v>3</v>
      </c>
      <c r="E24" s="30">
        <v>10</v>
      </c>
      <c r="F24" s="48">
        <v>3</v>
      </c>
      <c r="G24" s="49">
        <v>0</v>
      </c>
      <c r="H24" s="48">
        <v>0</v>
      </c>
      <c r="I24" s="49">
        <v>5</v>
      </c>
      <c r="J24" s="48">
        <v>2</v>
      </c>
      <c r="K24" s="47">
        <v>0</v>
      </c>
      <c r="L24" s="50">
        <v>0</v>
      </c>
      <c r="M24" s="51" t="s">
        <v>100</v>
      </c>
      <c r="N24" s="52">
        <v>0</v>
      </c>
      <c r="O24" s="48">
        <v>0</v>
      </c>
    </row>
    <row r="25" spans="1:15" ht="15">
      <c r="A25" s="12">
        <v>16</v>
      </c>
      <c r="B25" s="9"/>
      <c r="C25" s="10" t="s">
        <v>28</v>
      </c>
      <c r="D25" s="11">
        <v>22</v>
      </c>
      <c r="E25" s="30">
        <v>251</v>
      </c>
      <c r="F25" s="48">
        <v>11</v>
      </c>
      <c r="G25" s="49">
        <v>8</v>
      </c>
      <c r="H25" s="48">
        <v>0</v>
      </c>
      <c r="I25" s="49">
        <v>99</v>
      </c>
      <c r="J25" s="48">
        <v>5</v>
      </c>
      <c r="K25" s="47">
        <v>77</v>
      </c>
      <c r="L25" s="50">
        <v>29</v>
      </c>
      <c r="M25" s="51">
        <v>37.7</v>
      </c>
      <c r="N25" s="52">
        <v>54</v>
      </c>
      <c r="O25" s="48">
        <v>2</v>
      </c>
    </row>
    <row r="26" spans="1:15" ht="15">
      <c r="A26" s="12">
        <v>0</v>
      </c>
      <c r="B26" s="9"/>
      <c r="C26" s="10" t="s">
        <v>30</v>
      </c>
      <c r="D26" s="11">
        <v>0</v>
      </c>
      <c r="E26" s="30">
        <v>0</v>
      </c>
      <c r="F26" s="48">
        <v>0</v>
      </c>
      <c r="G26" s="49">
        <v>0</v>
      </c>
      <c r="H26" s="48">
        <v>0</v>
      </c>
      <c r="I26" s="49">
        <v>0</v>
      </c>
      <c r="J26" s="48">
        <v>0</v>
      </c>
      <c r="K26" s="47">
        <v>0</v>
      </c>
      <c r="L26" s="50">
        <v>0</v>
      </c>
      <c r="M26" s="51" t="s">
        <v>100</v>
      </c>
      <c r="N26" s="52">
        <v>0</v>
      </c>
      <c r="O26" s="48">
        <v>0</v>
      </c>
    </row>
    <row r="27" spans="1:15" ht="15">
      <c r="A27" s="12">
        <v>0</v>
      </c>
      <c r="B27" s="9"/>
      <c r="C27" s="10" t="s">
        <v>32</v>
      </c>
      <c r="D27" s="11">
        <v>0</v>
      </c>
      <c r="E27" s="30">
        <v>0</v>
      </c>
      <c r="F27" s="48">
        <v>0</v>
      </c>
      <c r="G27" s="49">
        <v>0</v>
      </c>
      <c r="H27" s="48">
        <v>0</v>
      </c>
      <c r="I27" s="49">
        <v>0</v>
      </c>
      <c r="J27" s="48">
        <v>0</v>
      </c>
      <c r="K27" s="47">
        <v>0</v>
      </c>
      <c r="L27" s="50">
        <v>0</v>
      </c>
      <c r="M27" s="51" t="s">
        <v>100</v>
      </c>
      <c r="N27" s="52">
        <v>0</v>
      </c>
      <c r="O27" s="48">
        <v>0</v>
      </c>
    </row>
    <row r="28" spans="1:15" ht="15">
      <c r="A28" s="12">
        <v>8</v>
      </c>
      <c r="B28" s="9"/>
      <c r="C28" s="10" t="s">
        <v>34</v>
      </c>
      <c r="D28" s="11">
        <v>13</v>
      </c>
      <c r="E28" s="30">
        <v>13</v>
      </c>
      <c r="F28" s="48">
        <v>1</v>
      </c>
      <c r="G28" s="49">
        <v>1</v>
      </c>
      <c r="H28" s="48">
        <v>0</v>
      </c>
      <c r="I28" s="49">
        <v>5</v>
      </c>
      <c r="J28" s="48">
        <v>0</v>
      </c>
      <c r="K28" s="47">
        <v>2</v>
      </c>
      <c r="L28" s="50">
        <v>0</v>
      </c>
      <c r="M28" s="51">
        <v>0</v>
      </c>
      <c r="N28" s="52">
        <v>7</v>
      </c>
      <c r="O28" s="48">
        <v>1</v>
      </c>
    </row>
    <row r="29" spans="1:15" ht="15">
      <c r="A29" s="12">
        <v>14</v>
      </c>
      <c r="B29" s="9"/>
      <c r="C29" s="10" t="s">
        <v>36</v>
      </c>
      <c r="D29" s="11">
        <v>17</v>
      </c>
      <c r="E29" s="30">
        <v>35</v>
      </c>
      <c r="F29" s="48">
        <v>2</v>
      </c>
      <c r="G29" s="49">
        <v>0</v>
      </c>
      <c r="H29" s="48">
        <v>0</v>
      </c>
      <c r="I29" s="49">
        <v>12</v>
      </c>
      <c r="J29" s="48">
        <v>1</v>
      </c>
      <c r="K29" s="47">
        <v>22</v>
      </c>
      <c r="L29" s="50">
        <v>11</v>
      </c>
      <c r="M29" s="51">
        <v>50</v>
      </c>
      <c r="N29" s="52">
        <v>20</v>
      </c>
      <c r="O29" s="48">
        <v>1</v>
      </c>
    </row>
    <row r="30" spans="1:15" ht="15">
      <c r="A30" s="12">
        <v>5</v>
      </c>
      <c r="B30" s="9"/>
      <c r="C30" s="10" t="s">
        <v>38</v>
      </c>
      <c r="D30" s="11">
        <v>1</v>
      </c>
      <c r="E30" s="30">
        <v>0</v>
      </c>
      <c r="F30" s="48">
        <v>0</v>
      </c>
      <c r="G30" s="49">
        <v>0</v>
      </c>
      <c r="H30" s="48">
        <v>0</v>
      </c>
      <c r="I30" s="49">
        <v>0</v>
      </c>
      <c r="J30" s="48">
        <v>0</v>
      </c>
      <c r="K30" s="47">
        <v>0</v>
      </c>
      <c r="L30" s="50">
        <v>0</v>
      </c>
      <c r="M30" s="51" t="s">
        <v>100</v>
      </c>
      <c r="N30" s="52">
        <v>3</v>
      </c>
      <c r="O30" s="48">
        <v>3</v>
      </c>
    </row>
    <row r="31" spans="1:15" ht="15">
      <c r="A31" s="12">
        <v>0</v>
      </c>
      <c r="B31" s="9"/>
      <c r="C31" s="10" t="s">
        <v>40</v>
      </c>
      <c r="D31" s="11">
        <v>1</v>
      </c>
      <c r="E31" s="30">
        <v>6</v>
      </c>
      <c r="F31" s="48">
        <v>6</v>
      </c>
      <c r="G31" s="49">
        <v>0</v>
      </c>
      <c r="H31" s="48">
        <v>0</v>
      </c>
      <c r="I31" s="49">
        <v>3</v>
      </c>
      <c r="J31" s="48">
        <v>3</v>
      </c>
      <c r="K31" s="47">
        <v>0</v>
      </c>
      <c r="L31" s="50">
        <v>0</v>
      </c>
      <c r="M31" s="51" t="s">
        <v>100</v>
      </c>
      <c r="N31" s="52">
        <v>1</v>
      </c>
      <c r="O31" s="48">
        <v>1</v>
      </c>
    </row>
    <row r="32" spans="1:15" ht="15">
      <c r="A32" s="12">
        <v>0</v>
      </c>
      <c r="B32" s="9"/>
      <c r="C32" s="10" t="s">
        <v>42</v>
      </c>
      <c r="D32" s="11">
        <v>0</v>
      </c>
      <c r="E32" s="30">
        <v>0</v>
      </c>
      <c r="F32" s="48">
        <v>0</v>
      </c>
      <c r="G32" s="49">
        <v>0</v>
      </c>
      <c r="H32" s="48">
        <v>0</v>
      </c>
      <c r="I32" s="49">
        <v>0</v>
      </c>
      <c r="J32" s="48">
        <v>0</v>
      </c>
      <c r="K32" s="47">
        <v>0</v>
      </c>
      <c r="L32" s="50">
        <v>0</v>
      </c>
      <c r="M32" s="51" t="s">
        <v>100</v>
      </c>
      <c r="N32" s="52">
        <v>0</v>
      </c>
      <c r="O32" s="48">
        <v>0</v>
      </c>
    </row>
    <row r="33" spans="1:15" ht="15.75" thickBot="1">
      <c r="A33" s="12">
        <v>0</v>
      </c>
      <c r="B33" s="9"/>
      <c r="C33" s="10" t="s">
        <v>44</v>
      </c>
      <c r="D33" s="11">
        <v>0</v>
      </c>
      <c r="E33" s="69">
        <v>0</v>
      </c>
      <c r="F33" s="54">
        <v>0</v>
      </c>
      <c r="G33" s="55">
        <v>0</v>
      </c>
      <c r="H33" s="54">
        <v>0</v>
      </c>
      <c r="I33" s="55">
        <v>0</v>
      </c>
      <c r="J33" s="54">
        <v>0</v>
      </c>
      <c r="K33" s="53">
        <v>0</v>
      </c>
      <c r="L33" s="56">
        <v>0</v>
      </c>
      <c r="M33" s="57" t="s">
        <v>100</v>
      </c>
      <c r="N33" s="58">
        <v>0</v>
      </c>
      <c r="O33" s="54">
        <v>0</v>
      </c>
    </row>
    <row r="34" spans="1:15" ht="19.5" thickBot="1" thickTop="1">
      <c r="A34" s="59"/>
      <c r="B34" s="60"/>
      <c r="C34" s="61" t="s">
        <v>58</v>
      </c>
      <c r="D34" s="74">
        <v>182</v>
      </c>
      <c r="E34" s="75">
        <v>1727</v>
      </c>
      <c r="F34" s="63">
        <v>79</v>
      </c>
      <c r="G34" s="62">
        <v>110</v>
      </c>
      <c r="H34" s="63">
        <v>5</v>
      </c>
      <c r="I34" s="62">
        <v>593</v>
      </c>
      <c r="J34" s="63">
        <v>27</v>
      </c>
      <c r="K34" s="62">
        <v>379</v>
      </c>
      <c r="L34" s="64">
        <v>211</v>
      </c>
      <c r="M34" s="64">
        <v>55.7</v>
      </c>
      <c r="N34" s="65">
        <v>282</v>
      </c>
      <c r="O34" s="63">
        <v>13</v>
      </c>
    </row>
    <row r="35" spans="1:15" ht="16.5" thickBot="1" thickTop="1">
      <c r="A35" s="21"/>
      <c r="B35" s="21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9.5" thickBot="1" thickTop="1">
      <c r="A36" s="59"/>
      <c r="B36" s="60"/>
      <c r="C36" s="61" t="s">
        <v>69</v>
      </c>
      <c r="D36" s="75">
        <v>195</v>
      </c>
      <c r="E36" s="75">
        <v>1508</v>
      </c>
      <c r="F36" s="63">
        <v>69</v>
      </c>
      <c r="G36" s="66">
        <v>140</v>
      </c>
      <c r="H36" s="63">
        <v>6</v>
      </c>
      <c r="I36" s="62">
        <v>478</v>
      </c>
      <c r="J36" s="63">
        <v>22</v>
      </c>
      <c r="K36" s="62">
        <v>231</v>
      </c>
      <c r="L36" s="64">
        <v>132</v>
      </c>
      <c r="M36" s="64">
        <v>57.1</v>
      </c>
      <c r="N36" s="65">
        <v>384</v>
      </c>
      <c r="O36" s="63">
        <v>17</v>
      </c>
    </row>
    <row r="39" spans="11:14" ht="15">
      <c r="K39" s="67" t="s">
        <v>71</v>
      </c>
      <c r="N39" s="13" t="s">
        <v>70</v>
      </c>
    </row>
  </sheetData>
  <sheetProtection/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6">
    <pageSetUpPr fitToPage="1"/>
  </sheetPr>
  <dimension ref="A1:O39"/>
  <sheetViews>
    <sheetView showGridLines="0" zoomScale="75" zoomScaleNormal="75" workbookViewId="0" topLeftCell="A3">
      <selection activeCell="A36" sqref="A36"/>
    </sheetView>
  </sheetViews>
  <sheetFormatPr defaultColWidth="8.8984375" defaultRowHeight="15.75"/>
  <cols>
    <col min="1" max="1" width="4.09765625" style="13" customWidth="1"/>
    <col min="2" max="2" width="1.796875" style="13" customWidth="1"/>
    <col min="3" max="3" width="15.69921875" style="13" customWidth="1"/>
    <col min="4" max="4" width="6.3984375" style="13" customWidth="1"/>
    <col min="5" max="5" width="9.3984375" style="13" customWidth="1"/>
    <col min="6" max="6" width="8.296875" style="13" customWidth="1"/>
    <col min="7" max="7" width="8.3984375" style="13" customWidth="1"/>
    <col min="8" max="8" width="9" style="13" customWidth="1"/>
    <col min="9" max="10" width="8.796875" style="13" customWidth="1"/>
    <col min="11" max="11" width="6.69921875" style="13" customWidth="1"/>
    <col min="12" max="12" width="7" style="13" customWidth="1"/>
    <col min="13" max="15" width="8.8984375" style="13" customWidth="1"/>
    <col min="16" max="16" width="2.19921875" style="13" customWidth="1"/>
    <col min="17" max="16384" width="8.8984375" style="13" customWidth="1"/>
  </cols>
  <sheetData>
    <row r="1" spans="3:9" ht="30">
      <c r="C1" s="31" t="s">
        <v>97</v>
      </c>
      <c r="I1" s="31" t="s">
        <v>103</v>
      </c>
    </row>
    <row r="3" spans="4:9" ht="15.75">
      <c r="D3" s="24" t="s">
        <v>48</v>
      </c>
      <c r="E3" s="24" t="s">
        <v>59</v>
      </c>
      <c r="F3" s="24" t="s">
        <v>60</v>
      </c>
      <c r="G3" s="24" t="s">
        <v>61</v>
      </c>
      <c r="H3" s="24"/>
      <c r="I3" s="24" t="s">
        <v>62</v>
      </c>
    </row>
    <row r="5" spans="1:13" ht="23.25">
      <c r="A5" s="25" t="s">
        <v>63</v>
      </c>
      <c r="B5" s="26"/>
      <c r="C5" s="26"/>
      <c r="D5" s="27">
        <v>37</v>
      </c>
      <c r="E5" s="27">
        <v>24</v>
      </c>
      <c r="F5" s="27">
        <v>13</v>
      </c>
      <c r="G5" s="27">
        <v>11</v>
      </c>
      <c r="H5" s="27">
        <v>2023</v>
      </c>
      <c r="I5" s="27" t="s">
        <v>64</v>
      </c>
      <c r="J5" s="27">
        <v>1759</v>
      </c>
      <c r="K5" s="26"/>
      <c r="L5" s="29" t="s">
        <v>104</v>
      </c>
      <c r="M5" s="32">
        <v>264</v>
      </c>
    </row>
    <row r="6" spans="1:13" ht="23.25">
      <c r="A6" s="26"/>
      <c r="B6" s="26"/>
      <c r="C6" s="25"/>
      <c r="D6" s="25"/>
      <c r="E6" s="25"/>
      <c r="F6" s="25"/>
      <c r="G6" s="28" t="s">
        <v>65</v>
      </c>
      <c r="H6" s="27">
        <v>960</v>
      </c>
      <c r="I6" s="27" t="s">
        <v>64</v>
      </c>
      <c r="J6" s="27">
        <v>826</v>
      </c>
      <c r="K6" s="33" t="s">
        <v>46</v>
      </c>
      <c r="L6" s="29" t="s">
        <v>104</v>
      </c>
      <c r="M6" s="32">
        <v>134</v>
      </c>
    </row>
    <row r="7" spans="1:13" ht="14.25" customHeight="1">
      <c r="A7" s="26"/>
      <c r="B7" s="26"/>
      <c r="C7" s="25"/>
      <c r="D7" s="25"/>
      <c r="E7" s="25"/>
      <c r="F7" s="28"/>
      <c r="G7" s="28"/>
      <c r="H7" s="28"/>
      <c r="I7" s="27"/>
      <c r="J7" s="25"/>
      <c r="K7" s="33"/>
      <c r="L7" s="29"/>
      <c r="M7" s="32"/>
    </row>
    <row r="8" spans="1:13" ht="23.25">
      <c r="A8" s="26"/>
      <c r="B8" s="26"/>
      <c r="C8" s="25"/>
      <c r="D8" s="25" t="s">
        <v>67</v>
      </c>
      <c r="E8" s="25"/>
      <c r="F8" s="28"/>
      <c r="G8" s="28"/>
      <c r="H8" s="28">
        <v>84</v>
      </c>
      <c r="I8" s="27" t="s">
        <v>64</v>
      </c>
      <c r="J8" s="28">
        <v>73</v>
      </c>
      <c r="K8" s="33"/>
      <c r="L8" s="29" t="s">
        <v>104</v>
      </c>
      <c r="M8" s="32">
        <v>11</v>
      </c>
    </row>
    <row r="9" spans="7:13" ht="23.25">
      <c r="G9" s="28" t="s">
        <v>65</v>
      </c>
      <c r="H9" s="28">
        <v>40</v>
      </c>
      <c r="I9" s="27" t="s">
        <v>64</v>
      </c>
      <c r="J9" s="28">
        <v>34</v>
      </c>
      <c r="K9" s="33" t="s">
        <v>46</v>
      </c>
      <c r="L9" s="29" t="s">
        <v>104</v>
      </c>
      <c r="M9" s="32">
        <v>6</v>
      </c>
    </row>
    <row r="10" spans="4:5" ht="15">
      <c r="D10" s="73"/>
      <c r="E10" s="73"/>
    </row>
    <row r="11" spans="1:15" ht="15">
      <c r="A11" s="14" t="s">
        <v>47</v>
      </c>
      <c r="B11" s="15"/>
      <c r="C11" s="15"/>
      <c r="D11" s="76"/>
      <c r="E11" s="16" t="s">
        <v>48</v>
      </c>
      <c r="F11" s="34"/>
      <c r="G11" s="16" t="s">
        <v>49</v>
      </c>
      <c r="H11" s="34"/>
      <c r="I11" s="34" t="s">
        <v>50</v>
      </c>
      <c r="J11" s="34"/>
      <c r="K11" s="17" t="s">
        <v>51</v>
      </c>
      <c r="L11" s="18"/>
      <c r="M11" s="18"/>
      <c r="N11" s="35" t="s">
        <v>52</v>
      </c>
      <c r="O11" s="36" t="s">
        <v>52</v>
      </c>
    </row>
    <row r="12" spans="1:15" ht="15.75" thickBot="1">
      <c r="A12" s="1" t="s">
        <v>1</v>
      </c>
      <c r="B12" s="3"/>
      <c r="C12" s="2" t="s">
        <v>2</v>
      </c>
      <c r="D12" s="78" t="s">
        <v>53</v>
      </c>
      <c r="E12" s="19" t="s">
        <v>54</v>
      </c>
      <c r="F12" s="38" t="s">
        <v>66</v>
      </c>
      <c r="G12" s="19"/>
      <c r="H12" s="38" t="s">
        <v>66</v>
      </c>
      <c r="I12" s="38"/>
      <c r="J12" s="38" t="s">
        <v>66</v>
      </c>
      <c r="K12" s="4" t="s">
        <v>55</v>
      </c>
      <c r="L12" s="20" t="s">
        <v>56</v>
      </c>
      <c r="M12" s="20" t="s">
        <v>57</v>
      </c>
      <c r="N12" s="39" t="s">
        <v>54</v>
      </c>
      <c r="O12" s="40" t="s">
        <v>68</v>
      </c>
    </row>
    <row r="13" spans="1:15" ht="15">
      <c r="A13" s="5">
        <v>12</v>
      </c>
      <c r="B13" s="7"/>
      <c r="C13" s="10" t="s">
        <v>5</v>
      </c>
      <c r="D13" s="11">
        <v>16</v>
      </c>
      <c r="E13" s="43">
        <v>338</v>
      </c>
      <c r="F13" s="42">
        <v>21</v>
      </c>
      <c r="G13" s="43">
        <v>2</v>
      </c>
      <c r="H13" s="42">
        <f aca="true" t="shared" si="0" ref="H13:H34">IF($D13=0,0,ROUND(G13/$D13,1))</f>
        <v>0.1</v>
      </c>
      <c r="I13" s="42">
        <v>145</v>
      </c>
      <c r="J13" s="42">
        <f>IF(D13=0,0,ROUND(I13/$D13,1))</f>
        <v>9.1</v>
      </c>
      <c r="K13" s="41">
        <v>94</v>
      </c>
      <c r="L13" s="44">
        <v>42</v>
      </c>
      <c r="M13" s="45">
        <v>44.7</v>
      </c>
      <c r="N13" s="46">
        <v>44</v>
      </c>
      <c r="O13" s="42">
        <v>3</v>
      </c>
    </row>
    <row r="14" spans="1:15" ht="15">
      <c r="A14" s="12">
        <v>0</v>
      </c>
      <c r="B14" s="9"/>
      <c r="C14" s="10" t="s">
        <v>7</v>
      </c>
      <c r="D14" s="11">
        <v>0</v>
      </c>
      <c r="E14" s="49">
        <v>0</v>
      </c>
      <c r="F14" s="48" t="s">
        <v>99</v>
      </c>
      <c r="G14" s="49">
        <v>0</v>
      </c>
      <c r="H14" s="48">
        <f t="shared" si="0"/>
        <v>0</v>
      </c>
      <c r="I14" s="48">
        <v>0</v>
      </c>
      <c r="J14" s="48">
        <f aca="true" t="shared" si="1" ref="J14:J33">IF(D14=0,0,ROUND(I14/$D14,1))</f>
        <v>0</v>
      </c>
      <c r="K14" s="47">
        <v>0</v>
      </c>
      <c r="L14" s="50">
        <v>0</v>
      </c>
      <c r="M14" s="51" t="s">
        <v>100</v>
      </c>
      <c r="N14" s="52">
        <v>0</v>
      </c>
      <c r="O14" s="48">
        <v>0</v>
      </c>
    </row>
    <row r="15" spans="1:15" ht="15">
      <c r="A15" s="12">
        <v>14</v>
      </c>
      <c r="B15" s="9"/>
      <c r="C15" s="10" t="s">
        <v>9</v>
      </c>
      <c r="D15" s="11">
        <v>11</v>
      </c>
      <c r="E15" s="49">
        <v>29</v>
      </c>
      <c r="F15" s="48">
        <v>3</v>
      </c>
      <c r="G15" s="49">
        <v>2</v>
      </c>
      <c r="H15" s="48">
        <f t="shared" si="0"/>
        <v>0.2</v>
      </c>
      <c r="I15" s="48">
        <v>9</v>
      </c>
      <c r="J15" s="48">
        <f t="shared" si="1"/>
        <v>0.8</v>
      </c>
      <c r="K15" s="47">
        <v>9</v>
      </c>
      <c r="L15" s="50">
        <v>5</v>
      </c>
      <c r="M15" s="51">
        <v>55.6</v>
      </c>
      <c r="N15" s="52">
        <v>6</v>
      </c>
      <c r="O15" s="48">
        <v>0</v>
      </c>
    </row>
    <row r="16" spans="1:15" ht="15">
      <c r="A16" s="12">
        <v>4</v>
      </c>
      <c r="B16" s="9"/>
      <c r="C16" s="10" t="s">
        <v>11</v>
      </c>
      <c r="D16" s="11">
        <v>15</v>
      </c>
      <c r="E16" s="49">
        <v>229</v>
      </c>
      <c r="F16" s="48">
        <v>15</v>
      </c>
      <c r="G16" s="49">
        <v>16</v>
      </c>
      <c r="H16" s="48">
        <f t="shared" si="0"/>
        <v>1.1</v>
      </c>
      <c r="I16" s="48">
        <v>65</v>
      </c>
      <c r="J16" s="48">
        <f t="shared" si="1"/>
        <v>4.3</v>
      </c>
      <c r="K16" s="47">
        <v>79</v>
      </c>
      <c r="L16" s="50">
        <v>51</v>
      </c>
      <c r="M16" s="51">
        <v>64.6</v>
      </c>
      <c r="N16" s="52">
        <v>16</v>
      </c>
      <c r="O16" s="48">
        <v>1</v>
      </c>
    </row>
    <row r="17" spans="1:15" ht="15">
      <c r="A17" s="12">
        <v>0</v>
      </c>
      <c r="B17" s="9"/>
      <c r="C17" s="10" t="s">
        <v>13</v>
      </c>
      <c r="D17" s="11">
        <v>0</v>
      </c>
      <c r="E17" s="49">
        <v>0</v>
      </c>
      <c r="F17" s="48" t="s">
        <v>99</v>
      </c>
      <c r="G17" s="49">
        <v>0</v>
      </c>
      <c r="H17" s="48">
        <f t="shared" si="0"/>
        <v>0</v>
      </c>
      <c r="I17" s="48">
        <v>0</v>
      </c>
      <c r="J17" s="48">
        <f t="shared" si="1"/>
        <v>0</v>
      </c>
      <c r="K17" s="47">
        <v>0</v>
      </c>
      <c r="L17" s="50">
        <v>0</v>
      </c>
      <c r="M17" s="51" t="s">
        <v>100</v>
      </c>
      <c r="N17" s="52">
        <v>0</v>
      </c>
      <c r="O17" s="48">
        <v>2</v>
      </c>
    </row>
    <row r="18" spans="1:15" ht="15">
      <c r="A18" s="12">
        <v>15</v>
      </c>
      <c r="B18" s="9"/>
      <c r="C18" s="10" t="s">
        <v>15</v>
      </c>
      <c r="D18" s="11">
        <v>14</v>
      </c>
      <c r="E18" s="49">
        <v>191</v>
      </c>
      <c r="F18" s="48">
        <v>14</v>
      </c>
      <c r="G18" s="49">
        <v>29</v>
      </c>
      <c r="H18" s="48">
        <f t="shared" si="0"/>
        <v>2.1</v>
      </c>
      <c r="I18" s="48">
        <v>39</v>
      </c>
      <c r="J18" s="48">
        <f t="shared" si="1"/>
        <v>2.8</v>
      </c>
      <c r="K18" s="47">
        <v>32</v>
      </c>
      <c r="L18" s="50">
        <v>26</v>
      </c>
      <c r="M18" s="51">
        <v>81.3</v>
      </c>
      <c r="N18" s="52">
        <v>15</v>
      </c>
      <c r="O18" s="48">
        <v>1</v>
      </c>
    </row>
    <row r="19" spans="1:15" ht="15">
      <c r="A19" s="12">
        <v>10</v>
      </c>
      <c r="B19" s="9"/>
      <c r="C19" s="10" t="s">
        <v>17</v>
      </c>
      <c r="D19" s="11">
        <v>22</v>
      </c>
      <c r="E19" s="49">
        <v>247</v>
      </c>
      <c r="F19" s="48">
        <v>11</v>
      </c>
      <c r="G19" s="49">
        <v>7</v>
      </c>
      <c r="H19" s="48">
        <f t="shared" si="0"/>
        <v>0.3</v>
      </c>
      <c r="I19" s="48">
        <v>105</v>
      </c>
      <c r="J19" s="48">
        <f t="shared" si="1"/>
        <v>4.8</v>
      </c>
      <c r="K19" s="47">
        <v>21</v>
      </c>
      <c r="L19" s="50">
        <v>16</v>
      </c>
      <c r="M19" s="51">
        <v>76.2</v>
      </c>
      <c r="N19" s="52">
        <v>29</v>
      </c>
      <c r="O19" s="48">
        <v>2</v>
      </c>
    </row>
    <row r="20" spans="1:15" ht="15">
      <c r="A20" s="12">
        <v>7</v>
      </c>
      <c r="B20" s="9"/>
      <c r="C20" s="10" t="s">
        <v>19</v>
      </c>
      <c r="D20" s="11">
        <v>22</v>
      </c>
      <c r="E20" s="49">
        <v>408</v>
      </c>
      <c r="F20" s="48">
        <v>19</v>
      </c>
      <c r="G20" s="49">
        <v>3</v>
      </c>
      <c r="H20" s="48">
        <f t="shared" si="0"/>
        <v>0.1</v>
      </c>
      <c r="I20" s="48">
        <v>178</v>
      </c>
      <c r="J20" s="48">
        <f t="shared" si="1"/>
        <v>8.1</v>
      </c>
      <c r="K20" s="47">
        <v>57</v>
      </c>
      <c r="L20" s="50">
        <v>43</v>
      </c>
      <c r="M20" s="51">
        <v>75.4</v>
      </c>
      <c r="N20" s="52">
        <v>49</v>
      </c>
      <c r="O20" s="48">
        <v>3</v>
      </c>
    </row>
    <row r="21" spans="1:15" ht="15">
      <c r="A21" s="12">
        <v>6</v>
      </c>
      <c r="B21" s="9"/>
      <c r="C21" s="10" t="s">
        <v>73</v>
      </c>
      <c r="D21" s="11">
        <v>14</v>
      </c>
      <c r="E21" s="49">
        <v>131</v>
      </c>
      <c r="F21" s="48">
        <v>9</v>
      </c>
      <c r="G21" s="49">
        <v>24</v>
      </c>
      <c r="H21" s="48">
        <f t="shared" si="0"/>
        <v>1.7</v>
      </c>
      <c r="I21" s="48">
        <v>28</v>
      </c>
      <c r="J21" s="48">
        <f t="shared" si="1"/>
        <v>2</v>
      </c>
      <c r="K21" s="47">
        <v>8</v>
      </c>
      <c r="L21" s="50">
        <v>3</v>
      </c>
      <c r="M21" s="51">
        <v>37.5</v>
      </c>
      <c r="N21" s="52">
        <v>14</v>
      </c>
      <c r="O21" s="48">
        <v>2</v>
      </c>
    </row>
    <row r="22" spans="1:15" ht="15">
      <c r="A22" s="12">
        <v>18</v>
      </c>
      <c r="B22" s="9"/>
      <c r="C22" s="10" t="s">
        <v>22</v>
      </c>
      <c r="D22" s="11">
        <v>13</v>
      </c>
      <c r="E22" s="49">
        <v>121</v>
      </c>
      <c r="F22" s="48">
        <v>9</v>
      </c>
      <c r="G22" s="49">
        <v>3</v>
      </c>
      <c r="H22" s="48">
        <f t="shared" si="0"/>
        <v>0.2</v>
      </c>
      <c r="I22" s="48">
        <v>45</v>
      </c>
      <c r="J22" s="48">
        <f t="shared" si="1"/>
        <v>3.5</v>
      </c>
      <c r="K22" s="47">
        <v>31</v>
      </c>
      <c r="L22" s="50">
        <v>22</v>
      </c>
      <c r="M22" s="51">
        <v>71</v>
      </c>
      <c r="N22" s="52">
        <v>12</v>
      </c>
      <c r="O22" s="48">
        <v>1</v>
      </c>
    </row>
    <row r="23" spans="1:15" ht="15">
      <c r="A23" s="12">
        <v>0</v>
      </c>
      <c r="B23" s="9"/>
      <c r="C23" s="10" t="s">
        <v>24</v>
      </c>
      <c r="D23" s="11">
        <v>1</v>
      </c>
      <c r="E23" s="49">
        <v>2</v>
      </c>
      <c r="F23" s="48">
        <v>2</v>
      </c>
      <c r="G23" s="49">
        <v>0</v>
      </c>
      <c r="H23" s="48">
        <f t="shared" si="0"/>
        <v>0</v>
      </c>
      <c r="I23" s="48">
        <v>0</v>
      </c>
      <c r="J23" s="48">
        <f t="shared" si="1"/>
        <v>0</v>
      </c>
      <c r="K23" s="47">
        <v>2</v>
      </c>
      <c r="L23" s="50">
        <v>2</v>
      </c>
      <c r="M23" s="51">
        <v>100</v>
      </c>
      <c r="N23" s="52">
        <v>1</v>
      </c>
      <c r="O23" s="48">
        <v>0</v>
      </c>
    </row>
    <row r="24" spans="1:15" ht="15">
      <c r="A24" s="12">
        <v>0</v>
      </c>
      <c r="B24" s="9"/>
      <c r="C24" s="10" t="s">
        <v>26</v>
      </c>
      <c r="D24" s="11">
        <v>1</v>
      </c>
      <c r="E24" s="49">
        <v>0</v>
      </c>
      <c r="F24" s="48">
        <v>0</v>
      </c>
      <c r="G24" s="49">
        <v>0</v>
      </c>
      <c r="H24" s="48">
        <f t="shared" si="0"/>
        <v>0</v>
      </c>
      <c r="I24" s="48">
        <v>0</v>
      </c>
      <c r="J24" s="48">
        <f t="shared" si="1"/>
        <v>0</v>
      </c>
      <c r="K24" s="47">
        <v>0</v>
      </c>
      <c r="L24" s="50">
        <v>0</v>
      </c>
      <c r="M24" s="51" t="s">
        <v>100</v>
      </c>
      <c r="N24" s="52">
        <v>1</v>
      </c>
      <c r="O24" s="48">
        <v>1</v>
      </c>
    </row>
    <row r="25" spans="1:15" ht="15">
      <c r="A25" s="12">
        <v>16</v>
      </c>
      <c r="B25" s="9"/>
      <c r="C25" s="10" t="s">
        <v>28</v>
      </c>
      <c r="D25" s="11">
        <v>20</v>
      </c>
      <c r="E25" s="49">
        <v>225</v>
      </c>
      <c r="F25" s="48">
        <v>11</v>
      </c>
      <c r="G25" s="49">
        <v>6</v>
      </c>
      <c r="H25" s="48">
        <f t="shared" si="0"/>
        <v>0.3</v>
      </c>
      <c r="I25" s="48">
        <v>76</v>
      </c>
      <c r="J25" s="48">
        <f t="shared" si="1"/>
        <v>3.8</v>
      </c>
      <c r="K25" s="47">
        <v>104</v>
      </c>
      <c r="L25" s="50">
        <v>55</v>
      </c>
      <c r="M25" s="51">
        <v>52.9</v>
      </c>
      <c r="N25" s="52">
        <v>42</v>
      </c>
      <c r="O25" s="48">
        <v>3</v>
      </c>
    </row>
    <row r="26" spans="1:15" ht="15">
      <c r="A26" s="12">
        <v>8</v>
      </c>
      <c r="B26" s="9"/>
      <c r="C26" s="10" t="s">
        <v>30</v>
      </c>
      <c r="D26" s="11">
        <v>0</v>
      </c>
      <c r="E26" s="49">
        <v>0</v>
      </c>
      <c r="F26" s="48" t="s">
        <v>99</v>
      </c>
      <c r="G26" s="49">
        <v>0</v>
      </c>
      <c r="H26" s="48">
        <f t="shared" si="0"/>
        <v>0</v>
      </c>
      <c r="I26" s="48">
        <v>0</v>
      </c>
      <c r="J26" s="48">
        <f t="shared" si="1"/>
        <v>0</v>
      </c>
      <c r="K26" s="47">
        <v>0</v>
      </c>
      <c r="L26" s="50">
        <v>0</v>
      </c>
      <c r="M26" s="51" t="s">
        <v>100</v>
      </c>
      <c r="N26" s="52">
        <v>0</v>
      </c>
      <c r="O26" s="48">
        <v>0</v>
      </c>
    </row>
    <row r="27" spans="1:15" ht="15">
      <c r="A27" s="12">
        <v>0</v>
      </c>
      <c r="B27" s="9"/>
      <c r="C27" s="10" t="s">
        <v>32</v>
      </c>
      <c r="D27" s="11">
        <v>0</v>
      </c>
      <c r="E27" s="49">
        <v>0</v>
      </c>
      <c r="F27" s="48" t="s">
        <v>99</v>
      </c>
      <c r="G27" s="49">
        <v>0</v>
      </c>
      <c r="H27" s="48">
        <f t="shared" si="0"/>
        <v>0</v>
      </c>
      <c r="I27" s="48">
        <v>0</v>
      </c>
      <c r="J27" s="48">
        <f t="shared" si="1"/>
        <v>0</v>
      </c>
      <c r="K27" s="47">
        <v>0</v>
      </c>
      <c r="L27" s="50">
        <v>0</v>
      </c>
      <c r="M27" s="51" t="s">
        <v>100</v>
      </c>
      <c r="N27" s="52">
        <v>0</v>
      </c>
      <c r="O27" s="48">
        <v>2</v>
      </c>
    </row>
    <row r="28" spans="1:15" ht="15">
      <c r="A28" s="12">
        <v>9</v>
      </c>
      <c r="B28" s="9"/>
      <c r="C28" s="10" t="s">
        <v>34</v>
      </c>
      <c r="D28" s="11">
        <v>14</v>
      </c>
      <c r="E28" s="49">
        <v>14</v>
      </c>
      <c r="F28" s="48">
        <v>1</v>
      </c>
      <c r="G28" s="49">
        <v>2</v>
      </c>
      <c r="H28" s="48">
        <f t="shared" si="0"/>
        <v>0.1</v>
      </c>
      <c r="I28" s="48">
        <v>4</v>
      </c>
      <c r="J28" s="48">
        <f t="shared" si="1"/>
        <v>0.3</v>
      </c>
      <c r="K28" s="47">
        <v>2</v>
      </c>
      <c r="L28" s="50">
        <v>0</v>
      </c>
      <c r="M28" s="51">
        <v>0</v>
      </c>
      <c r="N28" s="52">
        <v>23</v>
      </c>
      <c r="O28" s="48">
        <v>2</v>
      </c>
    </row>
    <row r="29" spans="1:15" ht="15">
      <c r="A29" s="12">
        <v>11</v>
      </c>
      <c r="B29" s="9"/>
      <c r="C29" s="10" t="s">
        <v>36</v>
      </c>
      <c r="D29" s="11">
        <v>5</v>
      </c>
      <c r="E29" s="49">
        <v>24</v>
      </c>
      <c r="F29" s="48">
        <v>5</v>
      </c>
      <c r="G29" s="49">
        <v>1</v>
      </c>
      <c r="H29" s="48">
        <f t="shared" si="0"/>
        <v>0.2</v>
      </c>
      <c r="I29" s="48">
        <v>9</v>
      </c>
      <c r="J29" s="48">
        <f t="shared" si="1"/>
        <v>1.8</v>
      </c>
      <c r="K29" s="47">
        <v>4</v>
      </c>
      <c r="L29" s="50">
        <v>3</v>
      </c>
      <c r="M29" s="51">
        <v>75</v>
      </c>
      <c r="N29" s="52">
        <v>12</v>
      </c>
      <c r="O29" s="48">
        <v>1</v>
      </c>
    </row>
    <row r="30" spans="1:15" ht="15">
      <c r="A30" s="12">
        <v>5</v>
      </c>
      <c r="B30" s="9"/>
      <c r="C30" s="10" t="s">
        <v>38</v>
      </c>
      <c r="D30" s="11">
        <v>6</v>
      </c>
      <c r="E30" s="49">
        <v>64</v>
      </c>
      <c r="F30" s="48">
        <v>11</v>
      </c>
      <c r="G30" s="49">
        <v>5</v>
      </c>
      <c r="H30" s="48">
        <f t="shared" si="0"/>
        <v>0.8</v>
      </c>
      <c r="I30" s="48">
        <v>19</v>
      </c>
      <c r="J30" s="48">
        <f t="shared" si="1"/>
        <v>3.2</v>
      </c>
      <c r="K30" s="47">
        <v>16</v>
      </c>
      <c r="L30" s="50">
        <v>11</v>
      </c>
      <c r="M30" s="51">
        <v>68.8</v>
      </c>
      <c r="N30" s="52">
        <v>10</v>
      </c>
      <c r="O30" s="48">
        <v>2</v>
      </c>
    </row>
    <row r="31" spans="1:15" ht="15">
      <c r="A31" s="12">
        <v>0</v>
      </c>
      <c r="B31" s="9"/>
      <c r="C31" s="10" t="s">
        <v>40</v>
      </c>
      <c r="D31" s="11">
        <v>0</v>
      </c>
      <c r="E31" s="49">
        <v>0</v>
      </c>
      <c r="F31" s="48" t="s">
        <v>99</v>
      </c>
      <c r="G31" s="49">
        <v>0</v>
      </c>
      <c r="H31" s="48">
        <f t="shared" si="0"/>
        <v>0</v>
      </c>
      <c r="I31" s="48">
        <v>0</v>
      </c>
      <c r="J31" s="48">
        <f t="shared" si="1"/>
        <v>0</v>
      </c>
      <c r="K31" s="47">
        <v>0</v>
      </c>
      <c r="L31" s="50">
        <v>0</v>
      </c>
      <c r="M31" s="51" t="s">
        <v>100</v>
      </c>
      <c r="N31" s="52">
        <v>0</v>
      </c>
      <c r="O31" s="48">
        <v>2</v>
      </c>
    </row>
    <row r="32" spans="1:15" ht="15">
      <c r="A32" s="12">
        <v>0</v>
      </c>
      <c r="B32" s="9"/>
      <c r="C32" s="10" t="s">
        <v>42</v>
      </c>
      <c r="D32" s="11">
        <v>0</v>
      </c>
      <c r="E32" s="49">
        <v>0</v>
      </c>
      <c r="F32" s="48" t="s">
        <v>99</v>
      </c>
      <c r="G32" s="49">
        <v>0</v>
      </c>
      <c r="H32" s="48">
        <f t="shared" si="0"/>
        <v>0</v>
      </c>
      <c r="I32" s="48">
        <v>0</v>
      </c>
      <c r="J32" s="48">
        <f t="shared" si="1"/>
        <v>0</v>
      </c>
      <c r="K32" s="47">
        <v>0</v>
      </c>
      <c r="L32" s="50">
        <v>0</v>
      </c>
      <c r="M32" s="51" t="s">
        <v>100</v>
      </c>
      <c r="N32" s="52">
        <v>0</v>
      </c>
      <c r="O32" s="48">
        <v>0</v>
      </c>
    </row>
    <row r="33" spans="1:15" ht="15.75" thickBot="1">
      <c r="A33" s="12">
        <v>0</v>
      </c>
      <c r="B33" s="9"/>
      <c r="C33" s="10" t="s">
        <v>44</v>
      </c>
      <c r="D33" s="11">
        <v>0</v>
      </c>
      <c r="E33" s="55">
        <v>0</v>
      </c>
      <c r="F33" s="54" t="s">
        <v>99</v>
      </c>
      <c r="G33" s="55">
        <v>0</v>
      </c>
      <c r="H33" s="54">
        <f t="shared" si="0"/>
        <v>0</v>
      </c>
      <c r="I33" s="54">
        <v>0</v>
      </c>
      <c r="J33" s="54">
        <f t="shared" si="1"/>
        <v>0</v>
      </c>
      <c r="K33" s="53">
        <v>0</v>
      </c>
      <c r="L33" s="56">
        <v>0</v>
      </c>
      <c r="M33" s="57" t="s">
        <v>100</v>
      </c>
      <c r="N33" s="58">
        <v>0</v>
      </c>
      <c r="O33" s="54">
        <v>0</v>
      </c>
    </row>
    <row r="34" spans="1:15" ht="19.5" thickBot="1" thickTop="1">
      <c r="A34" s="59"/>
      <c r="B34" s="60"/>
      <c r="C34" s="61" t="s">
        <v>58</v>
      </c>
      <c r="D34" s="74">
        <v>174</v>
      </c>
      <c r="E34" s="62">
        <v>2023</v>
      </c>
      <c r="F34" s="63">
        <v>84</v>
      </c>
      <c r="G34" s="62">
        <v>100</v>
      </c>
      <c r="H34" s="63">
        <f t="shared" si="0"/>
        <v>0.6</v>
      </c>
      <c r="I34" s="63">
        <v>722</v>
      </c>
      <c r="J34" s="63">
        <f>IF($D34=0,0,ROUND(I34/$D34,1))</f>
        <v>4.1</v>
      </c>
      <c r="K34" s="62">
        <v>459</v>
      </c>
      <c r="L34" s="64">
        <v>279</v>
      </c>
      <c r="M34" s="64">
        <v>60.8</v>
      </c>
      <c r="N34" s="65">
        <v>274</v>
      </c>
      <c r="O34" s="63">
        <v>15</v>
      </c>
    </row>
    <row r="35" spans="1:15" ht="16.5" thickBot="1" thickTop="1">
      <c r="A35" s="21"/>
      <c r="B35" s="21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9.5" thickBot="1" thickTop="1">
      <c r="A36" s="59"/>
      <c r="B36" s="60"/>
      <c r="C36" s="61" t="s">
        <v>69</v>
      </c>
      <c r="D36" s="75">
        <v>212</v>
      </c>
      <c r="E36" s="66">
        <v>1759</v>
      </c>
      <c r="F36" s="63">
        <v>73</v>
      </c>
      <c r="G36" s="62">
        <v>159</v>
      </c>
      <c r="H36" s="63">
        <f>IF($D36=0,0,ROUND(G36/$D36,1))</f>
        <v>0.8</v>
      </c>
      <c r="I36" s="63">
        <v>583</v>
      </c>
      <c r="J36" s="63">
        <f>IF($D36=0,0,ROUND(I36/$D36,1))</f>
        <v>2.8</v>
      </c>
      <c r="K36" s="62">
        <v>217</v>
      </c>
      <c r="L36" s="64">
        <v>116</v>
      </c>
      <c r="M36" s="64">
        <v>53.5</v>
      </c>
      <c r="N36" s="65">
        <v>413</v>
      </c>
      <c r="O36" s="63">
        <v>18</v>
      </c>
    </row>
    <row r="39" spans="11:14" ht="15">
      <c r="K39" s="67" t="s">
        <v>71</v>
      </c>
      <c r="N39" s="13" t="s">
        <v>70</v>
      </c>
    </row>
  </sheetData>
  <sheetProtection/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7">
    <pageSetUpPr fitToPage="1"/>
  </sheetPr>
  <dimension ref="A1:O39"/>
  <sheetViews>
    <sheetView showGridLines="0" zoomScale="75" zoomScaleNormal="75" workbookViewId="0" topLeftCell="A1">
      <selection activeCell="D5" sqref="D5"/>
    </sheetView>
  </sheetViews>
  <sheetFormatPr defaultColWidth="8.8984375" defaultRowHeight="15.75"/>
  <cols>
    <col min="1" max="1" width="4.09765625" style="13" customWidth="1"/>
    <col min="2" max="2" width="1.796875" style="13" customWidth="1"/>
    <col min="3" max="3" width="15.69921875" style="13" customWidth="1"/>
    <col min="4" max="4" width="6.3984375" style="13" customWidth="1"/>
    <col min="5" max="5" width="9.3984375" style="13" customWidth="1"/>
    <col min="6" max="6" width="8.296875" style="13" customWidth="1"/>
    <col min="7" max="7" width="8.3984375" style="13" customWidth="1"/>
    <col min="8" max="8" width="9" style="13" customWidth="1"/>
    <col min="9" max="10" width="8.796875" style="13" customWidth="1"/>
    <col min="11" max="11" width="6.69921875" style="13" customWidth="1"/>
    <col min="12" max="12" width="7" style="13" customWidth="1"/>
    <col min="13" max="15" width="8.8984375" style="13" customWidth="1"/>
    <col min="16" max="16" width="2.19921875" style="13" customWidth="1"/>
    <col min="17" max="16384" width="8.8984375" style="13" customWidth="1"/>
  </cols>
  <sheetData>
    <row r="1" spans="3:9" ht="30">
      <c r="C1" s="31" t="s">
        <v>97</v>
      </c>
      <c r="I1" s="31" t="s">
        <v>106</v>
      </c>
    </row>
    <row r="3" spans="4:9" ht="15.75">
      <c r="D3" s="24" t="s">
        <v>48</v>
      </c>
      <c r="E3" s="24" t="s">
        <v>59</v>
      </c>
      <c r="F3" s="24" t="s">
        <v>60</v>
      </c>
      <c r="G3" s="24" t="s">
        <v>61</v>
      </c>
      <c r="H3" s="24"/>
      <c r="I3" s="24" t="s">
        <v>62</v>
      </c>
    </row>
    <row r="5" spans="1:13" ht="23.25">
      <c r="A5" s="25" t="s">
        <v>63</v>
      </c>
      <c r="B5" s="26"/>
      <c r="C5" s="26"/>
      <c r="D5" s="27">
        <v>43</v>
      </c>
      <c r="E5" s="27">
        <v>26</v>
      </c>
      <c r="F5" s="27">
        <v>17</v>
      </c>
      <c r="G5" s="27">
        <v>9</v>
      </c>
      <c r="H5" s="27">
        <v>2166</v>
      </c>
      <c r="I5" s="27" t="s">
        <v>64</v>
      </c>
      <c r="J5" s="27">
        <v>1931</v>
      </c>
      <c r="K5" s="26"/>
      <c r="L5" s="29" t="s">
        <v>99</v>
      </c>
      <c r="M5" s="32">
        <v>235</v>
      </c>
    </row>
    <row r="6" spans="1:13" ht="23.25">
      <c r="A6" s="26"/>
      <c r="B6" s="26"/>
      <c r="C6" s="25"/>
      <c r="D6" s="25"/>
      <c r="E6" s="25"/>
      <c r="F6" s="25"/>
      <c r="G6" s="28" t="s">
        <v>65</v>
      </c>
      <c r="H6" s="27">
        <v>1041</v>
      </c>
      <c r="I6" s="27" t="s">
        <v>64</v>
      </c>
      <c r="J6" s="27">
        <v>938</v>
      </c>
      <c r="K6" s="33" t="s">
        <v>46</v>
      </c>
      <c r="L6" s="29" t="s">
        <v>99</v>
      </c>
      <c r="M6" s="32">
        <v>103</v>
      </c>
    </row>
    <row r="7" spans="1:13" ht="14.25" customHeight="1">
      <c r="A7" s="26"/>
      <c r="B7" s="26"/>
      <c r="C7" s="25"/>
      <c r="D7" s="25"/>
      <c r="E7" s="25"/>
      <c r="F7" s="28"/>
      <c r="G7" s="28"/>
      <c r="H7" s="28"/>
      <c r="I7" s="27"/>
      <c r="J7" s="25"/>
      <c r="K7" s="33"/>
      <c r="L7" s="29"/>
      <c r="M7" s="32"/>
    </row>
    <row r="8" spans="1:13" ht="23.25">
      <c r="A8" s="26"/>
      <c r="B8" s="26"/>
      <c r="C8" s="25"/>
      <c r="D8" s="25" t="s">
        <v>67</v>
      </c>
      <c r="E8" s="25"/>
      <c r="F8" s="28"/>
      <c r="G8" s="28"/>
      <c r="H8" s="28">
        <v>83</v>
      </c>
      <c r="I8" s="27" t="s">
        <v>64</v>
      </c>
      <c r="J8" s="28">
        <v>74</v>
      </c>
      <c r="K8" s="33"/>
      <c r="L8" s="29" t="s">
        <v>99</v>
      </c>
      <c r="M8" s="32">
        <v>9</v>
      </c>
    </row>
    <row r="9" spans="7:13" ht="23.25">
      <c r="G9" s="28" t="s">
        <v>65</v>
      </c>
      <c r="H9" s="28">
        <v>40</v>
      </c>
      <c r="I9" s="27" t="s">
        <v>64</v>
      </c>
      <c r="J9" s="28">
        <v>36</v>
      </c>
      <c r="K9" s="33" t="s">
        <v>46</v>
      </c>
      <c r="L9" s="29" t="s">
        <v>99</v>
      </c>
      <c r="M9" s="32">
        <v>4</v>
      </c>
    </row>
    <row r="10" spans="4:5" ht="15">
      <c r="D10" s="73"/>
      <c r="E10" s="73"/>
    </row>
    <row r="11" spans="1:15" ht="15">
      <c r="A11" s="14" t="s">
        <v>47</v>
      </c>
      <c r="B11" s="15"/>
      <c r="C11" s="15"/>
      <c r="D11" s="76" t="s">
        <v>53</v>
      </c>
      <c r="E11" s="77" t="s">
        <v>48</v>
      </c>
      <c r="F11" s="34"/>
      <c r="G11" s="16" t="s">
        <v>49</v>
      </c>
      <c r="H11" s="34"/>
      <c r="I11" s="16" t="s">
        <v>50</v>
      </c>
      <c r="J11" s="34"/>
      <c r="K11" s="17" t="s">
        <v>51</v>
      </c>
      <c r="L11" s="18"/>
      <c r="M11" s="18"/>
      <c r="N11" s="35" t="s">
        <v>52</v>
      </c>
      <c r="O11" s="36" t="s">
        <v>52</v>
      </c>
    </row>
    <row r="12" spans="1:15" ht="15.75" thickBot="1">
      <c r="A12" s="1" t="s">
        <v>1</v>
      </c>
      <c r="B12" s="3"/>
      <c r="C12" s="2" t="s">
        <v>72</v>
      </c>
      <c r="D12" s="78" t="s">
        <v>59</v>
      </c>
      <c r="E12" s="78" t="s">
        <v>54</v>
      </c>
      <c r="F12" s="37" t="s">
        <v>68</v>
      </c>
      <c r="G12" s="19" t="s">
        <v>54</v>
      </c>
      <c r="H12" s="38" t="s">
        <v>68</v>
      </c>
      <c r="I12" s="19" t="s">
        <v>54</v>
      </c>
      <c r="J12" s="38" t="s">
        <v>68</v>
      </c>
      <c r="K12" s="4" t="s">
        <v>55</v>
      </c>
      <c r="L12" s="20" t="s">
        <v>56</v>
      </c>
      <c r="M12" s="20" t="s">
        <v>57</v>
      </c>
      <c r="N12" s="39" t="s">
        <v>54</v>
      </c>
      <c r="O12" s="40" t="s">
        <v>68</v>
      </c>
    </row>
    <row r="13" spans="1:15" ht="15">
      <c r="A13" s="5">
        <v>5</v>
      </c>
      <c r="B13" s="7"/>
      <c r="C13" s="10" t="s">
        <v>5</v>
      </c>
      <c r="D13" s="11">
        <v>14</v>
      </c>
      <c r="E13" s="68">
        <v>251</v>
      </c>
      <c r="F13" s="42">
        <v>18</v>
      </c>
      <c r="G13" s="43">
        <v>2</v>
      </c>
      <c r="H13" s="42">
        <v>0</v>
      </c>
      <c r="I13" s="43">
        <v>102</v>
      </c>
      <c r="J13" s="42">
        <v>7</v>
      </c>
      <c r="K13" s="41">
        <v>78</v>
      </c>
      <c r="L13" s="44">
        <v>41</v>
      </c>
      <c r="M13" s="45">
        <v>52.6</v>
      </c>
      <c r="N13" s="46">
        <v>43</v>
      </c>
      <c r="O13" s="42">
        <v>3</v>
      </c>
    </row>
    <row r="14" spans="1:15" ht="15">
      <c r="A14" s="12">
        <v>0</v>
      </c>
      <c r="B14" s="9"/>
      <c r="C14" s="10" t="s">
        <v>7</v>
      </c>
      <c r="D14" s="11">
        <v>0</v>
      </c>
      <c r="E14" s="30">
        <v>0</v>
      </c>
      <c r="F14" s="48">
        <v>0</v>
      </c>
      <c r="G14" s="49">
        <v>0</v>
      </c>
      <c r="H14" s="48">
        <v>0</v>
      </c>
      <c r="I14" s="49">
        <v>0</v>
      </c>
      <c r="J14" s="48">
        <v>0</v>
      </c>
      <c r="K14" s="47">
        <v>0</v>
      </c>
      <c r="L14" s="50">
        <v>0</v>
      </c>
      <c r="M14" s="51" t="s">
        <v>100</v>
      </c>
      <c r="N14" s="52">
        <v>0</v>
      </c>
      <c r="O14" s="48">
        <v>0</v>
      </c>
    </row>
    <row r="15" spans="1:15" ht="15">
      <c r="A15" s="12">
        <v>0</v>
      </c>
      <c r="B15" s="9"/>
      <c r="C15" s="10" t="s">
        <v>9</v>
      </c>
      <c r="D15" s="11">
        <v>6</v>
      </c>
      <c r="E15" s="30">
        <v>12</v>
      </c>
      <c r="F15" s="48">
        <v>2</v>
      </c>
      <c r="G15" s="49">
        <v>2</v>
      </c>
      <c r="H15" s="48">
        <v>0</v>
      </c>
      <c r="I15" s="49">
        <v>3</v>
      </c>
      <c r="J15" s="48">
        <v>1</v>
      </c>
      <c r="K15" s="47">
        <v>0</v>
      </c>
      <c r="L15" s="50">
        <v>0</v>
      </c>
      <c r="M15" s="51" t="s">
        <v>100</v>
      </c>
      <c r="N15" s="52">
        <v>2</v>
      </c>
      <c r="O15" s="48">
        <v>0</v>
      </c>
    </row>
    <row r="16" spans="1:15" ht="15">
      <c r="A16" s="12">
        <v>4</v>
      </c>
      <c r="B16" s="9"/>
      <c r="C16" s="10" t="s">
        <v>11</v>
      </c>
      <c r="D16" s="11">
        <v>23</v>
      </c>
      <c r="E16" s="30">
        <v>361</v>
      </c>
      <c r="F16" s="48">
        <v>16</v>
      </c>
      <c r="G16" s="49">
        <v>48</v>
      </c>
      <c r="H16" s="48">
        <v>2</v>
      </c>
      <c r="I16" s="49">
        <v>77</v>
      </c>
      <c r="J16" s="48">
        <v>3</v>
      </c>
      <c r="K16" s="47">
        <v>99</v>
      </c>
      <c r="L16" s="50">
        <v>63</v>
      </c>
      <c r="M16" s="51">
        <v>63.6</v>
      </c>
      <c r="N16" s="52">
        <v>37</v>
      </c>
      <c r="O16" s="48">
        <v>2</v>
      </c>
    </row>
    <row r="17" spans="1:15" ht="15">
      <c r="A17" s="12">
        <v>0</v>
      </c>
      <c r="B17" s="9"/>
      <c r="C17" s="10" t="s">
        <v>13</v>
      </c>
      <c r="D17" s="11">
        <v>0</v>
      </c>
      <c r="E17" s="30">
        <v>0</v>
      </c>
      <c r="F17" s="48">
        <v>0</v>
      </c>
      <c r="G17" s="49">
        <v>0</v>
      </c>
      <c r="H17" s="48">
        <v>0</v>
      </c>
      <c r="I17" s="49">
        <v>0</v>
      </c>
      <c r="J17" s="48">
        <v>0</v>
      </c>
      <c r="K17" s="47">
        <v>0</v>
      </c>
      <c r="L17" s="50">
        <v>0</v>
      </c>
      <c r="M17" s="51" t="s">
        <v>100</v>
      </c>
      <c r="N17" s="52">
        <v>0</v>
      </c>
      <c r="O17" s="48">
        <v>0</v>
      </c>
    </row>
    <row r="18" spans="1:15" ht="15">
      <c r="A18" s="12">
        <v>0</v>
      </c>
      <c r="B18" s="9"/>
      <c r="C18" s="10" t="s">
        <v>15</v>
      </c>
      <c r="D18" s="11">
        <v>0</v>
      </c>
      <c r="E18" s="30">
        <v>0</v>
      </c>
      <c r="F18" s="48">
        <v>0</v>
      </c>
      <c r="G18" s="49">
        <v>0</v>
      </c>
      <c r="H18" s="48">
        <v>0</v>
      </c>
      <c r="I18" s="49">
        <v>0</v>
      </c>
      <c r="J18" s="48">
        <v>0</v>
      </c>
      <c r="K18" s="47">
        <v>0</v>
      </c>
      <c r="L18" s="50">
        <v>0</v>
      </c>
      <c r="M18" s="51" t="s">
        <v>100</v>
      </c>
      <c r="N18" s="52">
        <v>0</v>
      </c>
      <c r="O18" s="48">
        <v>0</v>
      </c>
    </row>
    <row r="19" spans="1:15" ht="15">
      <c r="A19" s="12">
        <v>10</v>
      </c>
      <c r="B19" s="9"/>
      <c r="C19" s="10" t="s">
        <v>17</v>
      </c>
      <c r="D19" s="11">
        <v>26</v>
      </c>
      <c r="E19" s="30">
        <v>419</v>
      </c>
      <c r="F19" s="48">
        <v>16</v>
      </c>
      <c r="G19" s="49">
        <v>8</v>
      </c>
      <c r="H19" s="48">
        <v>0</v>
      </c>
      <c r="I19" s="49">
        <v>182</v>
      </c>
      <c r="J19" s="48">
        <v>7</v>
      </c>
      <c r="K19" s="47">
        <v>35</v>
      </c>
      <c r="L19" s="50">
        <v>31</v>
      </c>
      <c r="M19" s="51">
        <v>88.6</v>
      </c>
      <c r="N19" s="52">
        <v>43</v>
      </c>
      <c r="O19" s="48">
        <v>2</v>
      </c>
    </row>
    <row r="20" spans="1:15" ht="15">
      <c r="A20" s="12">
        <v>7</v>
      </c>
      <c r="B20" s="9"/>
      <c r="C20" s="10" t="s">
        <v>19</v>
      </c>
      <c r="D20" s="11">
        <v>25</v>
      </c>
      <c r="E20" s="30">
        <v>425</v>
      </c>
      <c r="F20" s="48">
        <v>17</v>
      </c>
      <c r="G20" s="49">
        <v>8</v>
      </c>
      <c r="H20" s="48">
        <v>0</v>
      </c>
      <c r="I20" s="49">
        <v>186</v>
      </c>
      <c r="J20" s="48">
        <v>7</v>
      </c>
      <c r="K20" s="47">
        <v>57</v>
      </c>
      <c r="L20" s="50">
        <v>29</v>
      </c>
      <c r="M20" s="51">
        <v>50.9</v>
      </c>
      <c r="N20" s="52">
        <v>76</v>
      </c>
      <c r="O20" s="48">
        <v>3</v>
      </c>
    </row>
    <row r="21" spans="1:15" ht="15">
      <c r="A21" s="12">
        <v>6</v>
      </c>
      <c r="B21" s="9"/>
      <c r="C21" s="10" t="s">
        <v>73</v>
      </c>
      <c r="D21" s="11">
        <v>19</v>
      </c>
      <c r="E21" s="30">
        <v>167</v>
      </c>
      <c r="F21" s="48">
        <v>9</v>
      </c>
      <c r="G21" s="49">
        <v>37</v>
      </c>
      <c r="H21" s="48">
        <v>2</v>
      </c>
      <c r="I21" s="49">
        <v>22</v>
      </c>
      <c r="J21" s="48">
        <v>1</v>
      </c>
      <c r="K21" s="47">
        <v>17</v>
      </c>
      <c r="L21" s="50">
        <v>12</v>
      </c>
      <c r="M21" s="51">
        <v>70.6</v>
      </c>
      <c r="N21" s="52">
        <v>29</v>
      </c>
      <c r="O21" s="48">
        <v>2</v>
      </c>
    </row>
    <row r="22" spans="1:15" ht="15">
      <c r="A22" s="12">
        <v>13</v>
      </c>
      <c r="B22" s="9"/>
      <c r="C22" s="10" t="s">
        <v>22</v>
      </c>
      <c r="D22" s="11">
        <v>14</v>
      </c>
      <c r="E22" s="30">
        <v>104</v>
      </c>
      <c r="F22" s="48">
        <v>7</v>
      </c>
      <c r="G22" s="49">
        <v>7</v>
      </c>
      <c r="H22" s="48">
        <v>1</v>
      </c>
      <c r="I22" s="49">
        <v>34</v>
      </c>
      <c r="J22" s="48">
        <v>2</v>
      </c>
      <c r="K22" s="47">
        <v>18</v>
      </c>
      <c r="L22" s="50">
        <v>15</v>
      </c>
      <c r="M22" s="51">
        <v>83.3</v>
      </c>
      <c r="N22" s="52">
        <v>8</v>
      </c>
      <c r="O22" s="48">
        <v>1</v>
      </c>
    </row>
    <row r="23" spans="1:15" ht="15">
      <c r="A23" s="12">
        <v>0</v>
      </c>
      <c r="B23" s="9"/>
      <c r="C23" s="10" t="s">
        <v>24</v>
      </c>
      <c r="D23" s="11">
        <v>0</v>
      </c>
      <c r="E23" s="30">
        <v>0</v>
      </c>
      <c r="F23" s="48">
        <v>0</v>
      </c>
      <c r="G23" s="49">
        <v>0</v>
      </c>
      <c r="H23" s="48">
        <v>0</v>
      </c>
      <c r="I23" s="49">
        <v>0</v>
      </c>
      <c r="J23" s="48">
        <v>0</v>
      </c>
      <c r="K23" s="47">
        <v>0</v>
      </c>
      <c r="L23" s="50">
        <v>0</v>
      </c>
      <c r="M23" s="51" t="s">
        <v>100</v>
      </c>
      <c r="N23" s="52">
        <v>0</v>
      </c>
      <c r="O23" s="48">
        <v>0</v>
      </c>
    </row>
    <row r="24" spans="1:15" ht="15">
      <c r="A24" s="12">
        <v>0</v>
      </c>
      <c r="B24" s="9"/>
      <c r="C24" s="10" t="s">
        <v>26</v>
      </c>
      <c r="D24" s="11">
        <v>0</v>
      </c>
      <c r="E24" s="30">
        <v>0</v>
      </c>
      <c r="F24" s="48">
        <v>0</v>
      </c>
      <c r="G24" s="49">
        <v>0</v>
      </c>
      <c r="H24" s="48">
        <v>0</v>
      </c>
      <c r="I24" s="49">
        <v>0</v>
      </c>
      <c r="J24" s="48">
        <v>0</v>
      </c>
      <c r="K24" s="47">
        <v>0</v>
      </c>
      <c r="L24" s="50">
        <v>0</v>
      </c>
      <c r="M24" s="51" t="s">
        <v>100</v>
      </c>
      <c r="N24" s="52">
        <v>0</v>
      </c>
      <c r="O24" s="48">
        <v>0</v>
      </c>
    </row>
    <row r="25" spans="1:15" ht="15">
      <c r="A25" s="12">
        <v>16</v>
      </c>
      <c r="B25" s="9"/>
      <c r="C25" s="10" t="s">
        <v>28</v>
      </c>
      <c r="D25" s="11">
        <v>20</v>
      </c>
      <c r="E25" s="30">
        <v>223</v>
      </c>
      <c r="F25" s="48">
        <v>11</v>
      </c>
      <c r="G25" s="49">
        <v>6</v>
      </c>
      <c r="H25" s="48">
        <v>0</v>
      </c>
      <c r="I25" s="49">
        <v>69</v>
      </c>
      <c r="J25" s="48">
        <v>3</v>
      </c>
      <c r="K25" s="47">
        <v>107</v>
      </c>
      <c r="L25" s="50">
        <v>67</v>
      </c>
      <c r="M25" s="51">
        <v>62.6</v>
      </c>
      <c r="N25" s="52">
        <v>42</v>
      </c>
      <c r="O25" s="48">
        <v>2</v>
      </c>
    </row>
    <row r="26" spans="1:15" ht="15">
      <c r="A26" s="12">
        <v>0</v>
      </c>
      <c r="B26" s="9"/>
      <c r="C26" s="10" t="s">
        <v>30</v>
      </c>
      <c r="D26" s="11">
        <v>10</v>
      </c>
      <c r="E26" s="30">
        <v>14</v>
      </c>
      <c r="F26" s="48">
        <v>1</v>
      </c>
      <c r="G26" s="49">
        <v>0</v>
      </c>
      <c r="H26" s="48">
        <v>0</v>
      </c>
      <c r="I26" s="49">
        <v>6</v>
      </c>
      <c r="J26" s="48">
        <v>1</v>
      </c>
      <c r="K26" s="47">
        <v>5</v>
      </c>
      <c r="L26" s="50">
        <v>2</v>
      </c>
      <c r="M26" s="51">
        <v>40</v>
      </c>
      <c r="N26" s="52">
        <v>10</v>
      </c>
      <c r="O26" s="48">
        <v>1</v>
      </c>
    </row>
    <row r="27" spans="1:15" ht="15">
      <c r="A27" s="12">
        <v>0</v>
      </c>
      <c r="B27" s="9"/>
      <c r="C27" s="10" t="s">
        <v>32</v>
      </c>
      <c r="D27" s="11">
        <v>0</v>
      </c>
      <c r="E27" s="30">
        <v>0</v>
      </c>
      <c r="F27" s="48">
        <v>0</v>
      </c>
      <c r="G27" s="49">
        <v>0</v>
      </c>
      <c r="H27" s="48">
        <v>0</v>
      </c>
      <c r="I27" s="49">
        <v>0</v>
      </c>
      <c r="J27" s="48">
        <v>0</v>
      </c>
      <c r="K27" s="47">
        <v>0</v>
      </c>
      <c r="L27" s="50">
        <v>0</v>
      </c>
      <c r="M27" s="51" t="s">
        <v>100</v>
      </c>
      <c r="N27" s="52">
        <v>0</v>
      </c>
      <c r="O27" s="48">
        <v>0</v>
      </c>
    </row>
    <row r="28" spans="1:15" ht="15">
      <c r="A28" s="12">
        <v>8</v>
      </c>
      <c r="B28" s="9"/>
      <c r="C28" s="10" t="s">
        <v>34</v>
      </c>
      <c r="D28" s="11">
        <v>12</v>
      </c>
      <c r="E28" s="30">
        <v>16</v>
      </c>
      <c r="F28" s="48">
        <v>1</v>
      </c>
      <c r="G28" s="49">
        <v>1</v>
      </c>
      <c r="H28" s="48">
        <v>0</v>
      </c>
      <c r="I28" s="49">
        <v>6</v>
      </c>
      <c r="J28" s="48">
        <v>1</v>
      </c>
      <c r="K28" s="47">
        <v>4</v>
      </c>
      <c r="L28" s="50">
        <v>1</v>
      </c>
      <c r="M28" s="51">
        <v>25</v>
      </c>
      <c r="N28" s="52">
        <v>10</v>
      </c>
      <c r="O28" s="48">
        <v>1</v>
      </c>
    </row>
    <row r="29" spans="1:15" ht="15">
      <c r="A29" s="12">
        <v>14</v>
      </c>
      <c r="B29" s="9"/>
      <c r="C29" s="10" t="s">
        <v>36</v>
      </c>
      <c r="D29" s="11">
        <v>8</v>
      </c>
      <c r="E29" s="30">
        <v>28</v>
      </c>
      <c r="F29" s="48">
        <v>4</v>
      </c>
      <c r="G29" s="49">
        <v>0</v>
      </c>
      <c r="H29" s="48">
        <v>0</v>
      </c>
      <c r="I29" s="49">
        <v>13</v>
      </c>
      <c r="J29" s="48">
        <v>2</v>
      </c>
      <c r="K29" s="47">
        <v>5</v>
      </c>
      <c r="L29" s="50">
        <v>2</v>
      </c>
      <c r="M29" s="51">
        <v>40</v>
      </c>
      <c r="N29" s="52">
        <v>21</v>
      </c>
      <c r="O29" s="48">
        <v>3</v>
      </c>
    </row>
    <row r="30" spans="1:15" ht="15">
      <c r="A30" s="12">
        <v>5</v>
      </c>
      <c r="B30" s="9"/>
      <c r="C30" s="10" t="s">
        <v>38</v>
      </c>
      <c r="D30" s="11">
        <v>13</v>
      </c>
      <c r="E30" s="30">
        <v>146</v>
      </c>
      <c r="F30" s="48">
        <v>11</v>
      </c>
      <c r="G30" s="49">
        <v>15</v>
      </c>
      <c r="H30" s="48">
        <v>1</v>
      </c>
      <c r="I30" s="49">
        <v>43</v>
      </c>
      <c r="J30" s="48">
        <v>3</v>
      </c>
      <c r="K30" s="47">
        <v>24</v>
      </c>
      <c r="L30" s="50">
        <v>15</v>
      </c>
      <c r="M30" s="51">
        <v>62.5</v>
      </c>
      <c r="N30" s="52">
        <v>29</v>
      </c>
      <c r="O30" s="48">
        <v>2</v>
      </c>
    </row>
    <row r="31" spans="1:15" ht="15">
      <c r="A31" s="12">
        <v>0</v>
      </c>
      <c r="B31" s="9"/>
      <c r="C31" s="10" t="s">
        <v>40</v>
      </c>
      <c r="D31" s="11">
        <v>0</v>
      </c>
      <c r="E31" s="30">
        <v>0</v>
      </c>
      <c r="F31" s="48">
        <v>0</v>
      </c>
      <c r="G31" s="49">
        <v>0</v>
      </c>
      <c r="H31" s="48">
        <v>0</v>
      </c>
      <c r="I31" s="49">
        <v>0</v>
      </c>
      <c r="J31" s="48">
        <v>0</v>
      </c>
      <c r="K31" s="47">
        <v>0</v>
      </c>
      <c r="L31" s="50">
        <v>0</v>
      </c>
      <c r="M31" s="51" t="s">
        <v>100</v>
      </c>
      <c r="N31" s="52">
        <v>0</v>
      </c>
      <c r="O31" s="48">
        <v>0</v>
      </c>
    </row>
    <row r="32" spans="1:15" ht="15">
      <c r="A32" s="12">
        <v>0</v>
      </c>
      <c r="B32" s="9"/>
      <c r="C32" s="10" t="s">
        <v>42</v>
      </c>
      <c r="D32" s="11">
        <v>0</v>
      </c>
      <c r="E32" s="30">
        <v>0</v>
      </c>
      <c r="F32" s="48">
        <v>0</v>
      </c>
      <c r="G32" s="49">
        <v>0</v>
      </c>
      <c r="H32" s="48">
        <v>0</v>
      </c>
      <c r="I32" s="49">
        <v>0</v>
      </c>
      <c r="J32" s="48">
        <v>0</v>
      </c>
      <c r="K32" s="47">
        <v>0</v>
      </c>
      <c r="L32" s="50">
        <v>0</v>
      </c>
      <c r="M32" s="51" t="s">
        <v>100</v>
      </c>
      <c r="N32" s="52">
        <v>0</v>
      </c>
      <c r="O32" s="48">
        <v>0</v>
      </c>
    </row>
    <row r="33" spans="1:15" ht="15.75" thickBot="1">
      <c r="A33" s="12">
        <v>0</v>
      </c>
      <c r="B33" s="9"/>
      <c r="C33" s="10" t="s">
        <v>44</v>
      </c>
      <c r="D33" s="11">
        <v>0</v>
      </c>
      <c r="E33" s="69">
        <v>0</v>
      </c>
      <c r="F33" s="54">
        <v>0</v>
      </c>
      <c r="G33" s="55">
        <v>0</v>
      </c>
      <c r="H33" s="54">
        <v>0</v>
      </c>
      <c r="I33" s="55">
        <v>0</v>
      </c>
      <c r="J33" s="54">
        <v>0</v>
      </c>
      <c r="K33" s="53">
        <v>0</v>
      </c>
      <c r="L33" s="56">
        <v>0</v>
      </c>
      <c r="M33" s="57" t="s">
        <v>100</v>
      </c>
      <c r="N33" s="58">
        <v>0</v>
      </c>
      <c r="O33" s="54">
        <v>0</v>
      </c>
    </row>
    <row r="34" spans="1:15" ht="19.5" thickBot="1" thickTop="1">
      <c r="A34" s="59"/>
      <c r="B34" s="60"/>
      <c r="C34" s="61" t="s">
        <v>58</v>
      </c>
      <c r="D34" s="74">
        <v>190</v>
      </c>
      <c r="E34" s="75">
        <v>2166</v>
      </c>
      <c r="F34" s="63">
        <v>83</v>
      </c>
      <c r="G34" s="62">
        <v>134</v>
      </c>
      <c r="H34" s="63">
        <v>5</v>
      </c>
      <c r="I34" s="62">
        <v>743</v>
      </c>
      <c r="J34" s="63">
        <v>29</v>
      </c>
      <c r="K34" s="62">
        <v>449</v>
      </c>
      <c r="L34" s="64">
        <v>278</v>
      </c>
      <c r="M34" s="64">
        <v>61.9</v>
      </c>
      <c r="N34" s="65">
        <v>350</v>
      </c>
      <c r="O34" s="63">
        <v>13</v>
      </c>
    </row>
    <row r="35" spans="1:15" ht="16.5" thickBot="1" thickTop="1">
      <c r="A35" s="21"/>
      <c r="B35" s="21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9.5" thickBot="1" thickTop="1">
      <c r="A36" s="59"/>
      <c r="B36" s="60"/>
      <c r="C36" s="61" t="s">
        <v>69</v>
      </c>
      <c r="D36" s="75">
        <v>221</v>
      </c>
      <c r="E36" s="75">
        <v>1931</v>
      </c>
      <c r="F36" s="63">
        <v>74</v>
      </c>
      <c r="G36" s="66">
        <v>171</v>
      </c>
      <c r="H36" s="63">
        <v>7</v>
      </c>
      <c r="I36" s="62">
        <v>613</v>
      </c>
      <c r="J36" s="63">
        <v>24</v>
      </c>
      <c r="K36" s="62">
        <v>352</v>
      </c>
      <c r="L36" s="64">
        <v>192</v>
      </c>
      <c r="M36" s="64">
        <v>54.5</v>
      </c>
      <c r="N36" s="65">
        <v>455</v>
      </c>
      <c r="O36" s="63">
        <v>18</v>
      </c>
    </row>
    <row r="39" spans="11:14" ht="15">
      <c r="K39" s="67" t="s">
        <v>71</v>
      </c>
      <c r="N39" s="13" t="s">
        <v>70</v>
      </c>
    </row>
  </sheetData>
  <sheetProtection/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NIDM</cp:lastModifiedBy>
  <cp:lastPrinted>2011-09-05T22:23:36Z</cp:lastPrinted>
  <dcterms:created xsi:type="dcterms:W3CDTF">2010-02-08T21:54:49Z</dcterms:created>
  <dcterms:modified xsi:type="dcterms:W3CDTF">2012-04-29T09:29:36Z</dcterms:modified>
  <cp:category/>
  <cp:version/>
  <cp:contentType/>
  <cp:contentStatus/>
</cp:coreProperties>
</file>